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Компьтер\Об исполнении бюджета\2018г\за 2 й кв 2018г\"/>
    </mc:Choice>
  </mc:AlternateContent>
  <bookViews>
    <workbookView xWindow="360" yWindow="315" windowWidth="14940" windowHeight="8640" firstSheet="3" activeTab="3"/>
  </bookViews>
  <sheets>
    <sheet name="Жирновское" sheetId="3" r:id="rId1"/>
    <sheet name="Быстрог" sheetId="12" r:id="rId2"/>
    <sheet name="Верхнеобливка" sheetId="2" r:id="rId3"/>
    <sheet name="1й квартал" sheetId="1" r:id="rId4"/>
  </sheets>
  <definedNames>
    <definedName name="_xlnm.Print_Titles" localSheetId="1">Быстрог!$5:$6</definedName>
    <definedName name="_xlnm.Print_Titles" localSheetId="2">Верхнеобливка!$5:$6</definedName>
    <definedName name="_xlnm.Print_Titles" localSheetId="0">Жирновское!$5:$6</definedName>
    <definedName name="_xlnm.Print_Area" localSheetId="3">'1й квартал'!$A$1:$D$195</definedName>
  </definedNames>
  <calcPr calcId="152511"/>
</workbook>
</file>

<file path=xl/calcChain.xml><?xml version="1.0" encoding="utf-8"?>
<calcChain xmlns="http://schemas.openxmlformats.org/spreadsheetml/2006/main">
  <c r="C134" i="1" l="1"/>
  <c r="C75" i="1"/>
  <c r="C127" i="1" l="1"/>
  <c r="B127" i="1"/>
  <c r="C53" i="1"/>
  <c r="D53" i="1" s="1"/>
  <c r="B53" i="1"/>
  <c r="D42" i="1"/>
  <c r="D43" i="1"/>
  <c r="D44" i="1"/>
  <c r="D45" i="1"/>
  <c r="D46" i="1"/>
  <c r="D47" i="1"/>
  <c r="D49" i="1"/>
  <c r="D50" i="1"/>
  <c r="D52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3" i="1"/>
  <c r="D74" i="1"/>
  <c r="C192" i="1" l="1"/>
  <c r="D193" i="1"/>
  <c r="B136" i="1" l="1"/>
  <c r="C136" i="1"/>
  <c r="C10" i="1"/>
  <c r="B10" i="1"/>
  <c r="D39" i="1"/>
  <c r="D143" i="1" l="1"/>
  <c r="D147" i="1"/>
  <c r="D30" i="1"/>
  <c r="C151" i="1"/>
  <c r="C148" i="1"/>
  <c r="C119" i="1"/>
  <c r="C7" i="1"/>
  <c r="B151" i="1" l="1"/>
  <c r="B119" i="1"/>
  <c r="C20" i="1"/>
  <c r="C19" i="1" s="1"/>
  <c r="D150" i="1"/>
  <c r="D8" i="1"/>
  <c r="D29" i="1"/>
  <c r="D26" i="1"/>
  <c r="D27" i="1"/>
  <c r="B28" i="1"/>
  <c r="C28" i="1"/>
  <c r="D126" i="1"/>
  <c r="D93" i="1"/>
  <c r="D116" i="1"/>
  <c r="C84" i="1"/>
  <c r="B84" i="1"/>
  <c r="B58" i="1"/>
  <c r="C58" i="1"/>
  <c r="D24" i="1"/>
  <c r="C129" i="1"/>
  <c r="B129" i="1"/>
  <c r="C48" i="1"/>
  <c r="B48" i="1"/>
  <c r="D190" i="1"/>
  <c r="C189" i="1"/>
  <c r="B189" i="1"/>
  <c r="D155" i="1"/>
  <c r="C68" i="1"/>
  <c r="B68" i="1"/>
  <c r="C169" i="1"/>
  <c r="B169" i="1"/>
  <c r="D115" i="1"/>
  <c r="D113" i="1"/>
  <c r="C45" i="1"/>
  <c r="B45" i="1"/>
  <c r="B64" i="1"/>
  <c r="C64" i="1"/>
  <c r="C66" i="1"/>
  <c r="B66" i="1"/>
  <c r="C55" i="1"/>
  <c r="B55" i="1"/>
  <c r="C72" i="1"/>
  <c r="D72" i="1" s="1"/>
  <c r="B72" i="1"/>
  <c r="C38" i="1"/>
  <c r="C35" i="1" s="1"/>
  <c r="B38" i="1"/>
  <c r="B35" i="1" s="1"/>
  <c r="C159" i="1"/>
  <c r="B159" i="1"/>
  <c r="D160" i="1"/>
  <c r="D176" i="1"/>
  <c r="B148" i="1"/>
  <c r="C123" i="1"/>
  <c r="B123" i="1"/>
  <c r="C80" i="1"/>
  <c r="B80" i="1"/>
  <c r="D23" i="1"/>
  <c r="C172" i="1"/>
  <c r="B172" i="1"/>
  <c r="C78" i="1"/>
  <c r="B78" i="1"/>
  <c r="D85" i="1"/>
  <c r="D86" i="1"/>
  <c r="C31" i="1"/>
  <c r="C25" i="1" s="1"/>
  <c r="B31" i="1"/>
  <c r="B25" i="1" s="1"/>
  <c r="C186" i="1"/>
  <c r="B186" i="1"/>
  <c r="D184" i="1"/>
  <c r="D185" i="1"/>
  <c r="D187" i="1"/>
  <c r="C183" i="1"/>
  <c r="B183" i="1"/>
  <c r="D161" i="1"/>
  <c r="D162" i="1"/>
  <c r="D153" i="1"/>
  <c r="D149" i="1"/>
  <c r="D142" i="1"/>
  <c r="D144" i="1"/>
  <c r="D145" i="1"/>
  <c r="D132" i="1"/>
  <c r="C131" i="1"/>
  <c r="B131" i="1"/>
  <c r="B117" i="1"/>
  <c r="B95" i="1" s="1"/>
  <c r="C117" i="1"/>
  <c r="C95" i="1" s="1"/>
  <c r="D118" i="1"/>
  <c r="D106" i="1"/>
  <c r="D89" i="1"/>
  <c r="D37" i="1"/>
  <c r="D97" i="1"/>
  <c r="C70" i="1"/>
  <c r="B70" i="1"/>
  <c r="D110" i="1"/>
  <c r="D103" i="1"/>
  <c r="D101" i="1"/>
  <c r="D96" i="1"/>
  <c r="C82" i="1"/>
  <c r="B82" i="1"/>
  <c r="D81" i="1"/>
  <c r="B7" i="1"/>
  <c r="D41" i="1"/>
  <c r="C163" i="1"/>
  <c r="B163" i="1"/>
  <c r="C177" i="1"/>
  <c r="B177" i="1"/>
  <c r="D178" i="1"/>
  <c r="D121" i="1"/>
  <c r="C38" i="2"/>
  <c r="C35" i="2" s="1"/>
  <c r="D38" i="2"/>
  <c r="D35" i="2" s="1"/>
  <c r="E38" i="2"/>
  <c r="B38" i="2"/>
  <c r="B35" i="2"/>
  <c r="G109" i="12"/>
  <c r="C48" i="3"/>
  <c r="F48" i="3" s="1"/>
  <c r="D48" i="3"/>
  <c r="G48" i="3"/>
  <c r="B48" i="3"/>
  <c r="G51" i="3"/>
  <c r="G52" i="3"/>
  <c r="G53" i="3"/>
  <c r="G54" i="3"/>
  <c r="B191" i="1"/>
  <c r="D87" i="1"/>
  <c r="F94" i="2"/>
  <c r="F95" i="2"/>
  <c r="F97" i="2"/>
  <c r="F100" i="2"/>
  <c r="G100" i="2"/>
  <c r="F102" i="2"/>
  <c r="G102" i="2"/>
  <c r="F136" i="2"/>
  <c r="F19" i="2"/>
  <c r="F20" i="2"/>
  <c r="G20" i="2"/>
  <c r="F21" i="2"/>
  <c r="G21" i="2"/>
  <c r="F22" i="2"/>
  <c r="G22" i="2"/>
  <c r="F23" i="2"/>
  <c r="G23" i="2"/>
  <c r="F24" i="2"/>
  <c r="F25" i="2"/>
  <c r="G25" i="2"/>
  <c r="F26" i="2"/>
  <c r="G26" i="2"/>
  <c r="F27" i="2"/>
  <c r="G27" i="2"/>
  <c r="F28" i="2"/>
  <c r="G28" i="2"/>
  <c r="F29" i="2"/>
  <c r="G29" i="2"/>
  <c r="F30" i="2"/>
  <c r="G30" i="2"/>
  <c r="F32" i="2"/>
  <c r="G32" i="2"/>
  <c r="F95" i="12"/>
  <c r="G95" i="12"/>
  <c r="D128" i="12"/>
  <c r="G128" i="12" s="1"/>
  <c r="E128" i="12"/>
  <c r="F64" i="12"/>
  <c r="G64" i="12"/>
  <c r="F65" i="12"/>
  <c r="G65" i="12"/>
  <c r="F66" i="12"/>
  <c r="G66" i="12"/>
  <c r="F67" i="12"/>
  <c r="G67" i="12"/>
  <c r="F68" i="12"/>
  <c r="G68" i="12"/>
  <c r="F69" i="12"/>
  <c r="G69" i="12"/>
  <c r="F70" i="12"/>
  <c r="G70" i="12"/>
  <c r="F71" i="12"/>
  <c r="G71" i="12"/>
  <c r="F72" i="12"/>
  <c r="G72" i="12"/>
  <c r="F73" i="12"/>
  <c r="G73" i="12"/>
  <c r="F74" i="12"/>
  <c r="G74" i="12"/>
  <c r="F75" i="12"/>
  <c r="G75" i="12"/>
  <c r="F76" i="12"/>
  <c r="G76" i="12"/>
  <c r="F65" i="3"/>
  <c r="F66" i="3"/>
  <c r="F67" i="3"/>
  <c r="F68" i="3"/>
  <c r="F69" i="3"/>
  <c r="F70" i="3"/>
  <c r="F71" i="3"/>
  <c r="F72" i="3"/>
  <c r="F73" i="3"/>
  <c r="F74" i="3"/>
  <c r="F75" i="3"/>
  <c r="F77" i="3"/>
  <c r="F96" i="3"/>
  <c r="F110" i="3"/>
  <c r="F111" i="3"/>
  <c r="F112" i="3"/>
  <c r="F113" i="3"/>
  <c r="F114" i="3"/>
  <c r="B130" i="3"/>
  <c r="F50" i="3"/>
  <c r="G50" i="3"/>
  <c r="F51" i="3"/>
  <c r="F52" i="3"/>
  <c r="F53" i="3"/>
  <c r="F56" i="3"/>
  <c r="G56" i="3"/>
  <c r="C14" i="1"/>
  <c r="B14" i="1"/>
  <c r="F112" i="12"/>
  <c r="D167" i="1"/>
  <c r="D112" i="1"/>
  <c r="C80" i="3"/>
  <c r="F80" i="12"/>
  <c r="G80" i="12"/>
  <c r="F81" i="12"/>
  <c r="G81" i="12"/>
  <c r="F83" i="12"/>
  <c r="G83" i="12"/>
  <c r="F84" i="12"/>
  <c r="G84" i="12"/>
  <c r="C83" i="3"/>
  <c r="F60" i="3"/>
  <c r="G60" i="3"/>
  <c r="F61" i="3"/>
  <c r="G61" i="3"/>
  <c r="F55" i="12"/>
  <c r="G55" i="12"/>
  <c r="F34" i="12"/>
  <c r="G34" i="12"/>
  <c r="F40" i="12"/>
  <c r="G40" i="12"/>
  <c r="D21" i="1"/>
  <c r="D22" i="1"/>
  <c r="D79" i="1"/>
  <c r="D94" i="1"/>
  <c r="D98" i="1"/>
  <c r="D102" i="1"/>
  <c r="D105" i="1"/>
  <c r="D120" i="1"/>
  <c r="D15" i="1"/>
  <c r="D16" i="1"/>
  <c r="D17" i="1"/>
  <c r="C135" i="3"/>
  <c r="D135" i="3"/>
  <c r="F135" i="3" s="1"/>
  <c r="B135" i="3"/>
  <c r="C133" i="12"/>
  <c r="D133" i="12"/>
  <c r="E133" i="12"/>
  <c r="B133" i="12"/>
  <c r="C64" i="3"/>
  <c r="D64" i="3"/>
  <c r="B64" i="3"/>
  <c r="F104" i="2"/>
  <c r="F105" i="2"/>
  <c r="F106" i="2"/>
  <c r="F107" i="2"/>
  <c r="F109" i="2"/>
  <c r="F112" i="2"/>
  <c r="F113" i="2"/>
  <c r="F122" i="2"/>
  <c r="F130" i="2"/>
  <c r="F131" i="2"/>
  <c r="F132" i="2"/>
  <c r="F137" i="2"/>
  <c r="F91" i="2"/>
  <c r="G91" i="2"/>
  <c r="F92" i="2"/>
  <c r="G92" i="2"/>
  <c r="F93" i="2"/>
  <c r="G93" i="2"/>
  <c r="G94" i="2"/>
  <c r="G95" i="2"/>
  <c r="G97" i="2"/>
  <c r="G104" i="2"/>
  <c r="G105" i="2"/>
  <c r="G106" i="2"/>
  <c r="G107" i="2"/>
  <c r="G109" i="2"/>
  <c r="G112" i="2"/>
  <c r="G113" i="2"/>
  <c r="G122" i="2"/>
  <c r="G130" i="2"/>
  <c r="G131" i="2"/>
  <c r="G132" i="2"/>
  <c r="G136" i="2"/>
  <c r="G137" i="2"/>
  <c r="C103" i="2"/>
  <c r="D103" i="2"/>
  <c r="B103" i="2"/>
  <c r="C135" i="2"/>
  <c r="D135" i="2"/>
  <c r="B135" i="2"/>
  <c r="C117" i="2"/>
  <c r="D117" i="2"/>
  <c r="B117" i="2"/>
  <c r="C115" i="2"/>
  <c r="D115" i="2"/>
  <c r="B115" i="2"/>
  <c r="D110" i="2"/>
  <c r="B110" i="2"/>
  <c r="B108" i="2" s="1"/>
  <c r="E110" i="2"/>
  <c r="C90" i="2"/>
  <c r="F90" i="2" s="1"/>
  <c r="D90" i="2"/>
  <c r="B90" i="2"/>
  <c r="F79" i="2"/>
  <c r="F80" i="2"/>
  <c r="G78" i="2"/>
  <c r="G79" i="2"/>
  <c r="G80" i="2"/>
  <c r="G84" i="2"/>
  <c r="F84" i="2"/>
  <c r="G65" i="2"/>
  <c r="G66" i="2"/>
  <c r="G67" i="2"/>
  <c r="G68" i="2"/>
  <c r="G69" i="2"/>
  <c r="G70" i="2"/>
  <c r="G71" i="2"/>
  <c r="G72" i="2"/>
  <c r="G73" i="2"/>
  <c r="G74" i="2"/>
  <c r="G75" i="2"/>
  <c r="F65" i="2"/>
  <c r="F66" i="2"/>
  <c r="F67" i="2"/>
  <c r="F68" i="2"/>
  <c r="F69" i="2"/>
  <c r="F70" i="2"/>
  <c r="F71" i="2"/>
  <c r="F72" i="2"/>
  <c r="F73" i="2"/>
  <c r="F74" i="2"/>
  <c r="F75" i="2"/>
  <c r="F78" i="2"/>
  <c r="C83" i="2"/>
  <c r="D83" i="2"/>
  <c r="F83" i="2" s="1"/>
  <c r="B83" i="2"/>
  <c r="C59" i="2"/>
  <c r="D59" i="2"/>
  <c r="D64" i="2"/>
  <c r="C81" i="2"/>
  <c r="D81" i="2"/>
  <c r="G81" i="2" s="1"/>
  <c r="B81" i="2"/>
  <c r="B64" i="2"/>
  <c r="B59" i="2"/>
  <c r="G17" i="2"/>
  <c r="G18" i="2"/>
  <c r="F17" i="2"/>
  <c r="F16" i="2"/>
  <c r="G16" i="2"/>
  <c r="G11" i="2"/>
  <c r="G13" i="2"/>
  <c r="G15" i="2"/>
  <c r="F11" i="2"/>
  <c r="F13" i="2"/>
  <c r="F15" i="2"/>
  <c r="F18" i="2"/>
  <c r="B33" i="2"/>
  <c r="C33" i="2"/>
  <c r="D33" i="2"/>
  <c r="C31" i="2"/>
  <c r="D31" i="2"/>
  <c r="F31" i="2" s="1"/>
  <c r="B31" i="2"/>
  <c r="C14" i="2"/>
  <c r="F14" i="2" s="1"/>
  <c r="D14" i="2"/>
  <c r="B14" i="2"/>
  <c r="C10" i="2"/>
  <c r="D10" i="2"/>
  <c r="B10" i="2"/>
  <c r="G91" i="12"/>
  <c r="G92" i="12"/>
  <c r="G93" i="12"/>
  <c r="G98" i="12"/>
  <c r="G100" i="12"/>
  <c r="G102" i="12"/>
  <c r="G110" i="12"/>
  <c r="G111" i="12"/>
  <c r="G116" i="12"/>
  <c r="G117" i="12"/>
  <c r="G118" i="12"/>
  <c r="G120" i="12"/>
  <c r="G121" i="12"/>
  <c r="G122" i="12"/>
  <c r="G123" i="12"/>
  <c r="G125" i="12"/>
  <c r="G126" i="12"/>
  <c r="G127" i="12"/>
  <c r="G129" i="12"/>
  <c r="G130" i="12"/>
  <c r="G131" i="12"/>
  <c r="G132" i="12"/>
  <c r="G135" i="12"/>
  <c r="F98" i="12"/>
  <c r="F100" i="12"/>
  <c r="F102" i="12"/>
  <c r="F110" i="12"/>
  <c r="F111" i="12"/>
  <c r="F116" i="12"/>
  <c r="F117" i="12"/>
  <c r="F118" i="12"/>
  <c r="F120" i="12"/>
  <c r="F121" i="12"/>
  <c r="F122" i="12"/>
  <c r="F123" i="12"/>
  <c r="F125" i="12"/>
  <c r="F126" i="12"/>
  <c r="F127" i="12"/>
  <c r="F129" i="12"/>
  <c r="F130" i="12"/>
  <c r="F131" i="12"/>
  <c r="F132" i="12"/>
  <c r="F133" i="12"/>
  <c r="F135" i="12"/>
  <c r="C108" i="12"/>
  <c r="C137" i="12" s="1"/>
  <c r="D108" i="12"/>
  <c r="B108" i="12"/>
  <c r="G108" i="12" s="1"/>
  <c r="C82" i="12"/>
  <c r="D82" i="12"/>
  <c r="G82" i="12" s="1"/>
  <c r="C79" i="12"/>
  <c r="D79" i="12"/>
  <c r="C63" i="12"/>
  <c r="D63" i="12"/>
  <c r="F63" i="12" s="1"/>
  <c r="C58" i="12"/>
  <c r="C57" i="12" s="1"/>
  <c r="C56" i="12" s="1"/>
  <c r="D58" i="12"/>
  <c r="D57" i="12" s="1"/>
  <c r="B82" i="12"/>
  <c r="B79" i="12"/>
  <c r="G79" i="12" s="1"/>
  <c r="B63" i="12"/>
  <c r="G17" i="12"/>
  <c r="F17" i="12"/>
  <c r="G11" i="12"/>
  <c r="G12" i="12"/>
  <c r="F11" i="12"/>
  <c r="F12" i="12"/>
  <c r="G41" i="12"/>
  <c r="G43" i="12"/>
  <c r="G46" i="12"/>
  <c r="G47" i="12"/>
  <c r="G51" i="12"/>
  <c r="G52" i="12"/>
  <c r="G53" i="12"/>
  <c r="F41" i="12"/>
  <c r="F43" i="12"/>
  <c r="F46" i="12"/>
  <c r="F47" i="12"/>
  <c r="F51" i="12"/>
  <c r="F52" i="12"/>
  <c r="F53" i="12"/>
  <c r="C48" i="12"/>
  <c r="F48" i="12" s="1"/>
  <c r="D48" i="12"/>
  <c r="B48" i="12"/>
  <c r="G48" i="12" s="1"/>
  <c r="F16" i="12"/>
  <c r="G16" i="12"/>
  <c r="C33" i="12"/>
  <c r="D33" i="12"/>
  <c r="G33" i="12" s="1"/>
  <c r="B33" i="12"/>
  <c r="C31" i="12"/>
  <c r="D31" i="12"/>
  <c r="B31" i="12"/>
  <c r="C14" i="12"/>
  <c r="D14" i="12"/>
  <c r="G14" i="12" s="1"/>
  <c r="B14" i="12"/>
  <c r="C10" i="12"/>
  <c r="F10" i="12" s="1"/>
  <c r="D10" i="12"/>
  <c r="E10" i="12"/>
  <c r="B10" i="12"/>
  <c r="G123" i="3"/>
  <c r="G124" i="3"/>
  <c r="G125" i="3"/>
  <c r="G127" i="3"/>
  <c r="G128" i="3"/>
  <c r="G129" i="3"/>
  <c r="G131" i="3"/>
  <c r="G132" i="3"/>
  <c r="F123" i="3"/>
  <c r="F124" i="3"/>
  <c r="F125" i="3"/>
  <c r="F127" i="3"/>
  <c r="F128" i="3"/>
  <c r="F129" i="3"/>
  <c r="F131" i="3"/>
  <c r="F132" i="3"/>
  <c r="F133" i="3"/>
  <c r="F134" i="3"/>
  <c r="G111" i="3"/>
  <c r="G112" i="3"/>
  <c r="G113" i="3"/>
  <c r="C109" i="3"/>
  <c r="D109" i="3"/>
  <c r="F109" i="3" s="1"/>
  <c r="B109" i="3"/>
  <c r="C91" i="3"/>
  <c r="F91" i="3" s="1"/>
  <c r="D91" i="3"/>
  <c r="B91" i="3"/>
  <c r="G84" i="3"/>
  <c r="F84" i="3"/>
  <c r="C59" i="3"/>
  <c r="D59" i="3"/>
  <c r="D80" i="3"/>
  <c r="D83" i="3"/>
  <c r="B83" i="3"/>
  <c r="B80" i="3"/>
  <c r="G80" i="3" s="1"/>
  <c r="B59" i="3"/>
  <c r="C31" i="3"/>
  <c r="F31" i="3" s="1"/>
  <c r="D31" i="3"/>
  <c r="C14" i="3"/>
  <c r="F14" i="3" s="1"/>
  <c r="D14" i="3"/>
  <c r="B14" i="3"/>
  <c r="G20" i="3"/>
  <c r="G21" i="3"/>
  <c r="G22" i="3"/>
  <c r="G23" i="3"/>
  <c r="G25" i="3"/>
  <c r="G26" i="3"/>
  <c r="G27" i="3"/>
  <c r="G28" i="3"/>
  <c r="G29" i="3"/>
  <c r="G30" i="3"/>
  <c r="G32" i="3"/>
  <c r="F19" i="3"/>
  <c r="F20" i="3"/>
  <c r="F21" i="3"/>
  <c r="F22" i="3"/>
  <c r="F23" i="3"/>
  <c r="F24" i="3"/>
  <c r="F25" i="3"/>
  <c r="F26" i="3"/>
  <c r="F27" i="3"/>
  <c r="F28" i="3"/>
  <c r="F29" i="3"/>
  <c r="F30" i="3"/>
  <c r="F32" i="3"/>
  <c r="G17" i="3"/>
  <c r="F17" i="3"/>
  <c r="F16" i="3"/>
  <c r="G16" i="3"/>
  <c r="G11" i="3"/>
  <c r="G12" i="3"/>
  <c r="F11" i="3"/>
  <c r="F12" i="3"/>
  <c r="C10" i="3"/>
  <c r="D10" i="3"/>
  <c r="G10" i="3" s="1"/>
  <c r="B10" i="3"/>
  <c r="B31" i="3"/>
  <c r="G31" i="3" s="1"/>
  <c r="C33" i="3"/>
  <c r="D33" i="3"/>
  <c r="B33" i="3"/>
  <c r="C191" i="1"/>
  <c r="D174" i="1"/>
  <c r="C8" i="12"/>
  <c r="C38" i="12"/>
  <c r="C35" i="12"/>
  <c r="C42" i="12"/>
  <c r="C45" i="12"/>
  <c r="C44" i="12" s="1"/>
  <c r="C50" i="12"/>
  <c r="D8" i="12"/>
  <c r="F8" i="12" s="1"/>
  <c r="D38" i="12"/>
  <c r="D35" i="12" s="1"/>
  <c r="D42" i="12"/>
  <c r="F42" i="12" s="1"/>
  <c r="D45" i="12"/>
  <c r="D44" i="12"/>
  <c r="D50" i="12"/>
  <c r="B8" i="12"/>
  <c r="B19" i="12"/>
  <c r="B24" i="12"/>
  <c r="B38" i="12"/>
  <c r="B35" i="12"/>
  <c r="B42" i="12"/>
  <c r="G42" i="12"/>
  <c r="B44" i="12"/>
  <c r="B50" i="12"/>
  <c r="G50" i="12" s="1"/>
  <c r="E79" i="12"/>
  <c r="G13" i="12"/>
  <c r="F13" i="12"/>
  <c r="D115" i="12"/>
  <c r="B115" i="12"/>
  <c r="G115" i="12"/>
  <c r="D119" i="12"/>
  <c r="G119" i="12"/>
  <c r="B119" i="12"/>
  <c r="D124" i="12"/>
  <c r="G124" i="12" s="1"/>
  <c r="B124" i="12"/>
  <c r="C115" i="12"/>
  <c r="C119" i="12"/>
  <c r="F119" i="12" s="1"/>
  <c r="C124" i="12"/>
  <c r="C113" i="12"/>
  <c r="C90" i="12"/>
  <c r="C103" i="12"/>
  <c r="C128" i="12"/>
  <c r="C101" i="12"/>
  <c r="C99" i="12"/>
  <c r="G77" i="12"/>
  <c r="F77" i="12"/>
  <c r="D90" i="12"/>
  <c r="D99" i="12"/>
  <c r="D113" i="12"/>
  <c r="D103" i="12"/>
  <c r="B90" i="12"/>
  <c r="B113" i="12"/>
  <c r="D101" i="12"/>
  <c r="B103" i="12"/>
  <c r="B128" i="12"/>
  <c r="B101" i="12"/>
  <c r="B99" i="12"/>
  <c r="B58" i="12"/>
  <c r="G60" i="12"/>
  <c r="F60" i="12"/>
  <c r="E60" i="12"/>
  <c r="E51" i="12"/>
  <c r="E50" i="12"/>
  <c r="E46" i="12"/>
  <c r="G39" i="12"/>
  <c r="F39" i="12"/>
  <c r="E37" i="12"/>
  <c r="E36" i="12"/>
  <c r="E23" i="12"/>
  <c r="E22" i="12" s="1"/>
  <c r="E20" i="12"/>
  <c r="E19" i="12"/>
  <c r="G18" i="12"/>
  <c r="F18" i="12"/>
  <c r="G15" i="12"/>
  <c r="F15" i="12"/>
  <c r="E13" i="12"/>
  <c r="E11" i="12"/>
  <c r="G9" i="12"/>
  <c r="F9" i="12"/>
  <c r="E9" i="12"/>
  <c r="E125" i="12"/>
  <c r="F93" i="12"/>
  <c r="F91" i="12"/>
  <c r="C64" i="2"/>
  <c r="B126" i="2"/>
  <c r="B101" i="2"/>
  <c r="D134" i="2"/>
  <c r="C134" i="2"/>
  <c r="D126" i="2"/>
  <c r="D101" i="2"/>
  <c r="G101" i="2" s="1"/>
  <c r="C110" i="2"/>
  <c r="C108" i="2" s="1"/>
  <c r="F108" i="2" s="1"/>
  <c r="C126" i="2"/>
  <c r="F126" i="2" s="1"/>
  <c r="C101" i="2"/>
  <c r="D8" i="2"/>
  <c r="D43" i="2"/>
  <c r="E43" i="2"/>
  <c r="D46" i="2"/>
  <c r="D45" i="2"/>
  <c r="E45" i="2" s="1"/>
  <c r="D49" i="2"/>
  <c r="C8" i="2"/>
  <c r="C43" i="2"/>
  <c r="C46" i="2"/>
  <c r="C45" i="2" s="1"/>
  <c r="C49" i="2"/>
  <c r="B8" i="2"/>
  <c r="B19" i="2"/>
  <c r="G19" i="2" s="1"/>
  <c r="B24" i="2"/>
  <c r="G24" i="2" s="1"/>
  <c r="B43" i="2"/>
  <c r="B45" i="2"/>
  <c r="B49" i="2"/>
  <c r="D52" i="2"/>
  <c r="E52" i="2" s="1"/>
  <c r="C52" i="2"/>
  <c r="B52" i="2"/>
  <c r="G82" i="2"/>
  <c r="F82" i="2"/>
  <c r="E61" i="2"/>
  <c r="E53" i="2"/>
  <c r="E47" i="2"/>
  <c r="G39" i="2"/>
  <c r="F39" i="2"/>
  <c r="F38" i="2"/>
  <c r="E37" i="2"/>
  <c r="E36" i="2"/>
  <c r="E23" i="2"/>
  <c r="E22" i="2"/>
  <c r="E20" i="2"/>
  <c r="E19" i="2"/>
  <c r="E13" i="2"/>
  <c r="E11" i="2"/>
  <c r="G9" i="2"/>
  <c r="F9" i="2"/>
  <c r="E9" i="2"/>
  <c r="E126" i="2"/>
  <c r="F81" i="3"/>
  <c r="G81" i="3"/>
  <c r="F82" i="3"/>
  <c r="G82" i="3"/>
  <c r="F108" i="3"/>
  <c r="G108" i="3"/>
  <c r="G101" i="3"/>
  <c r="D104" i="3"/>
  <c r="B104" i="3"/>
  <c r="C104" i="3"/>
  <c r="G96" i="3"/>
  <c r="G99" i="3"/>
  <c r="F99" i="3"/>
  <c r="G78" i="3"/>
  <c r="F78" i="3"/>
  <c r="F13" i="3"/>
  <c r="G110" i="3"/>
  <c r="D117" i="3"/>
  <c r="B117" i="3"/>
  <c r="G118" i="3"/>
  <c r="G119" i="3"/>
  <c r="G120" i="3"/>
  <c r="D121" i="3"/>
  <c r="G121" i="3" s="1"/>
  <c r="B121" i="3"/>
  <c r="G122" i="3"/>
  <c r="D126" i="3"/>
  <c r="B126" i="3"/>
  <c r="G133" i="3"/>
  <c r="G134" i="3"/>
  <c r="C117" i="3"/>
  <c r="F118" i="3"/>
  <c r="F119" i="3"/>
  <c r="F120" i="3"/>
  <c r="C121" i="3"/>
  <c r="F122" i="3"/>
  <c r="C126" i="3"/>
  <c r="F126" i="3"/>
  <c r="D8" i="3"/>
  <c r="D38" i="3"/>
  <c r="D35" i="3" s="1"/>
  <c r="D42" i="3"/>
  <c r="D45" i="3"/>
  <c r="D44" i="3" s="1"/>
  <c r="E44" i="3" s="1"/>
  <c r="C100" i="3"/>
  <c r="F100" i="3" s="1"/>
  <c r="D100" i="3"/>
  <c r="B100" i="3"/>
  <c r="G100" i="3" s="1"/>
  <c r="B115" i="3"/>
  <c r="C8" i="3"/>
  <c r="F8" i="3" s="1"/>
  <c r="B8" i="3"/>
  <c r="C38" i="3"/>
  <c r="C35" i="3"/>
  <c r="B38" i="3"/>
  <c r="B35" i="3"/>
  <c r="C42" i="3"/>
  <c r="C45" i="3"/>
  <c r="C44" i="3"/>
  <c r="B19" i="3"/>
  <c r="B24" i="3"/>
  <c r="G24" i="3" s="1"/>
  <c r="B42" i="3"/>
  <c r="B44" i="3"/>
  <c r="E46" i="3"/>
  <c r="D115" i="3"/>
  <c r="G77" i="3"/>
  <c r="E61" i="3"/>
  <c r="E51" i="3"/>
  <c r="G39" i="3"/>
  <c r="F39" i="3"/>
  <c r="E37" i="3"/>
  <c r="E36" i="3"/>
  <c r="E23" i="3"/>
  <c r="E22" i="3" s="1"/>
  <c r="E20" i="3"/>
  <c r="E19" i="3"/>
  <c r="G18" i="3"/>
  <c r="F18" i="3"/>
  <c r="G15" i="3"/>
  <c r="F15" i="3"/>
  <c r="G13" i="3"/>
  <c r="E13" i="3"/>
  <c r="E11" i="3"/>
  <c r="G9" i="3"/>
  <c r="F9" i="3"/>
  <c r="E9" i="3"/>
  <c r="E8" i="3"/>
  <c r="F101" i="3"/>
  <c r="B102" i="3"/>
  <c r="C102" i="3"/>
  <c r="D102" i="3"/>
  <c r="C130" i="3"/>
  <c r="D130" i="3"/>
  <c r="C115" i="3"/>
  <c r="G137" i="3"/>
  <c r="F137" i="3"/>
  <c r="E127" i="3"/>
  <c r="G94" i="3"/>
  <c r="F94" i="3"/>
  <c r="G92" i="3"/>
  <c r="F92" i="3"/>
  <c r="C36" i="1"/>
  <c r="B20" i="1"/>
  <c r="B19" i="1" s="1"/>
  <c r="B36" i="1"/>
  <c r="B43" i="1"/>
  <c r="C146" i="1"/>
  <c r="B146" i="1"/>
  <c r="B194" i="1" s="1"/>
  <c r="C43" i="1"/>
  <c r="D154" i="1"/>
  <c r="D12" i="1"/>
  <c r="D11" i="1"/>
  <c r="D9" i="1"/>
  <c r="D138" i="1"/>
  <c r="D140" i="1"/>
  <c r="D156" i="1"/>
  <c r="D157" i="1"/>
  <c r="D164" i="1"/>
  <c r="D165" i="1"/>
  <c r="D168" i="1"/>
  <c r="D170" i="1"/>
  <c r="D171" i="1"/>
  <c r="D173" i="1"/>
  <c r="D179" i="1"/>
  <c r="D180" i="1"/>
  <c r="D181" i="1"/>
  <c r="D182" i="1"/>
  <c r="D192" i="1"/>
  <c r="G59" i="3"/>
  <c r="F50" i="12"/>
  <c r="G45" i="12"/>
  <c r="F79" i="12"/>
  <c r="F38" i="12"/>
  <c r="G58" i="12"/>
  <c r="G10" i="12"/>
  <c r="F58" i="12"/>
  <c r="E50" i="3"/>
  <c r="G135" i="3"/>
  <c r="G126" i="2"/>
  <c r="B58" i="2"/>
  <c r="B57" i="2" s="1"/>
  <c r="C58" i="2"/>
  <c r="C57" i="2" s="1"/>
  <c r="G90" i="2"/>
  <c r="G38" i="2"/>
  <c r="G14" i="2"/>
  <c r="D121" i="2"/>
  <c r="F121" i="2" s="1"/>
  <c r="C121" i="2"/>
  <c r="B121" i="2"/>
  <c r="G121" i="2" s="1"/>
  <c r="G108" i="2"/>
  <c r="G19" i="3"/>
  <c r="G38" i="3"/>
  <c r="E42" i="3"/>
  <c r="F134" i="2"/>
  <c r="F101" i="12"/>
  <c r="F99" i="12"/>
  <c r="G14" i="3"/>
  <c r="E45" i="12"/>
  <c r="F80" i="3"/>
  <c r="F108" i="12"/>
  <c r="G91" i="3"/>
  <c r="F8" i="2"/>
  <c r="G63" i="12"/>
  <c r="G109" i="3"/>
  <c r="F10" i="2"/>
  <c r="F135" i="2"/>
  <c r="F110" i="2"/>
  <c r="G8" i="12"/>
  <c r="F38" i="3"/>
  <c r="G38" i="12"/>
  <c r="E46" i="2"/>
  <c r="B7" i="2"/>
  <c r="D136" i="1"/>
  <c r="D7" i="1"/>
  <c r="D191" i="1" l="1"/>
  <c r="D148" i="1"/>
  <c r="D14" i="1"/>
  <c r="D80" i="1"/>
  <c r="B77" i="1"/>
  <c r="B75" i="1" s="1"/>
  <c r="B76" i="1" s="1"/>
  <c r="D131" i="1"/>
  <c r="D183" i="1"/>
  <c r="D172" i="1"/>
  <c r="D159" i="1"/>
  <c r="D189" i="1"/>
  <c r="C6" i="1"/>
  <c r="F130" i="3"/>
  <c r="G130" i="3"/>
  <c r="B7" i="3"/>
  <c r="G8" i="3"/>
  <c r="G8" i="2"/>
  <c r="E8" i="2"/>
  <c r="F115" i="12"/>
  <c r="B7" i="12"/>
  <c r="F44" i="12"/>
  <c r="G44" i="12"/>
  <c r="C7" i="12"/>
  <c r="F83" i="3"/>
  <c r="G83" i="3"/>
  <c r="D58" i="3"/>
  <c r="F58" i="3" s="1"/>
  <c r="F59" i="3"/>
  <c r="B139" i="3"/>
  <c r="G10" i="2"/>
  <c r="E10" i="2"/>
  <c r="F64" i="2"/>
  <c r="B134" i="2"/>
  <c r="G135" i="2"/>
  <c r="F103" i="2"/>
  <c r="D138" i="2"/>
  <c r="B58" i="3"/>
  <c r="B57" i="3" s="1"/>
  <c r="B86" i="3" s="1"/>
  <c r="C58" i="3"/>
  <c r="C57" i="3" s="1"/>
  <c r="F64" i="3"/>
  <c r="C7" i="2"/>
  <c r="C85" i="2" s="1"/>
  <c r="C77" i="1"/>
  <c r="C76" i="1" s="1"/>
  <c r="B6" i="1"/>
  <c r="D117" i="1"/>
  <c r="E45" i="3"/>
  <c r="F124" i="12"/>
  <c r="E44" i="12"/>
  <c r="E42" i="12"/>
  <c r="E8" i="12"/>
  <c r="G31" i="2"/>
  <c r="G103" i="2"/>
  <c r="F14" i="12"/>
  <c r="F82" i="12"/>
  <c r="G110" i="2"/>
  <c r="E10" i="3"/>
  <c r="F81" i="2"/>
  <c r="D58" i="2"/>
  <c r="G83" i="2"/>
  <c r="G64" i="3"/>
  <c r="F45" i="12"/>
  <c r="F117" i="3"/>
  <c r="G117" i="3"/>
  <c r="D139" i="3"/>
  <c r="G104" i="3"/>
  <c r="F104" i="3"/>
  <c r="G64" i="2"/>
  <c r="G134" i="2"/>
  <c r="G101" i="12"/>
  <c r="D137" i="12"/>
  <c r="G90" i="12"/>
  <c r="C138" i="2"/>
  <c r="F138" i="2" s="1"/>
  <c r="C194" i="1"/>
  <c r="D194" i="1" s="1"/>
  <c r="F121" i="3"/>
  <c r="G126" i="3"/>
  <c r="F101" i="2"/>
  <c r="B57" i="12"/>
  <c r="B56" i="12" s="1"/>
  <c r="B85" i="12" s="1"/>
  <c r="B137" i="12"/>
  <c r="G99" i="12"/>
  <c r="F128" i="12"/>
  <c r="F10" i="3"/>
  <c r="F33" i="12"/>
  <c r="C85" i="12"/>
  <c r="G133" i="12"/>
  <c r="D78" i="1"/>
  <c r="D84" i="1"/>
  <c r="D19" i="1"/>
  <c r="D146" i="1"/>
  <c r="E6" i="1"/>
  <c r="D38" i="1"/>
  <c r="D163" i="1"/>
  <c r="D36" i="1"/>
  <c r="D177" i="1"/>
  <c r="D169" i="1"/>
  <c r="D151" i="1"/>
  <c r="D31" i="1"/>
  <c r="D28" i="1"/>
  <c r="F137" i="12"/>
  <c r="G137" i="12"/>
  <c r="D25" i="1"/>
  <c r="G6" i="1"/>
  <c r="G139" i="3"/>
  <c r="G35" i="2"/>
  <c r="D7" i="2"/>
  <c r="F35" i="2"/>
  <c r="D95" i="1"/>
  <c r="D7" i="3"/>
  <c r="F35" i="3"/>
  <c r="G35" i="3"/>
  <c r="B85" i="2"/>
  <c r="G35" i="12"/>
  <c r="D7" i="12"/>
  <c r="F35" i="12"/>
  <c r="G58" i="3"/>
  <c r="D57" i="3"/>
  <c r="C139" i="3"/>
  <c r="F139" i="3" s="1"/>
  <c r="D20" i="1"/>
  <c r="D56" i="12"/>
  <c r="B138" i="2"/>
  <c r="G138" i="2" s="1"/>
  <c r="F90" i="12"/>
  <c r="F57" i="12"/>
  <c r="D10" i="1"/>
  <c r="C7" i="3"/>
  <c r="C86" i="3" s="1"/>
  <c r="D35" i="1"/>
  <c r="D77" i="1" l="1"/>
  <c r="G7" i="1"/>
  <c r="E7" i="1"/>
  <c r="E8" i="1" s="1"/>
  <c r="D57" i="2"/>
  <c r="F58" i="2"/>
  <c r="G58" i="2"/>
  <c r="G57" i="12"/>
  <c r="D119" i="1"/>
  <c r="D6" i="1"/>
  <c r="D85" i="12"/>
  <c r="F56" i="12"/>
  <c r="G56" i="12"/>
  <c r="F7" i="3"/>
  <c r="G7" i="3"/>
  <c r="G57" i="3"/>
  <c r="D86" i="3"/>
  <c r="F57" i="3"/>
  <c r="F7" i="12"/>
  <c r="G7" i="12"/>
  <c r="G7" i="2"/>
  <c r="F7" i="2"/>
  <c r="D85" i="2"/>
  <c r="G57" i="2" l="1"/>
  <c r="F57" i="2"/>
  <c r="F86" i="3"/>
  <c r="G86" i="3"/>
  <c r="F85" i="12"/>
  <c r="G85" i="12"/>
  <c r="G85" i="2"/>
  <c r="F85" i="2"/>
  <c r="C195" i="1" l="1"/>
  <c r="D75" i="1"/>
  <c r="D76" i="1"/>
  <c r="B134" i="1"/>
  <c r="B195" i="1" s="1"/>
  <c r="D134" i="1" l="1"/>
</calcChain>
</file>

<file path=xl/sharedStrings.xml><?xml version="1.0" encoding="utf-8"?>
<sst xmlns="http://schemas.openxmlformats.org/spreadsheetml/2006/main" count="577" uniqueCount="270">
  <si>
    <t>% выполнения к плану 2-х месяцев</t>
  </si>
  <si>
    <t>% выполнения к году</t>
  </si>
  <si>
    <t>Налог на доходы физических лиц</t>
  </si>
  <si>
    <t>Единый сельскохозяйственный налог</t>
  </si>
  <si>
    <t>Налоги на имущество</t>
  </si>
  <si>
    <t>Плата за негативное воздействие на окружающую среду</t>
  </si>
  <si>
    <t>Лицензионные сборы</t>
  </si>
  <si>
    <t>Государственная пошлина по делам, рассматриваемым в судах общей юрисдикции, мировыми судьями (за исключением государственной пошлины по делам, рассматриваемым Верховным Судом Российской Федерации)</t>
  </si>
  <si>
    <t>Наименование показателей</t>
  </si>
  <si>
    <t>Расходы</t>
  </si>
  <si>
    <t>Обеспечение деятельности финансовых, налоговых и таможенных органов и органов надзора</t>
  </si>
  <si>
    <t>Резервные фонды</t>
  </si>
  <si>
    <t>Другие общегосударственные вопросы</t>
  </si>
  <si>
    <t>Транспорт</t>
  </si>
  <si>
    <t>Другие вопросы в области национальной экономики</t>
  </si>
  <si>
    <t>Жилищное хозяйство</t>
  </si>
  <si>
    <t>Коммунальное хозяйство</t>
  </si>
  <si>
    <t>Дошкольное образование</t>
  </si>
  <si>
    <t>Общее образование</t>
  </si>
  <si>
    <t>Другие вопросы в области образования</t>
  </si>
  <si>
    <t>Культура</t>
  </si>
  <si>
    <t>Телевидение и радиовещание</t>
  </si>
  <si>
    <t>Периодическая печать и издательства</t>
  </si>
  <si>
    <t>Другие вопросы в области культуры, кинематографии и средств массовой информации</t>
  </si>
  <si>
    <t>Здравоохранение</t>
  </si>
  <si>
    <t>Спорт и физическая культура</t>
  </si>
  <si>
    <t>Другие вопросы в области здравоохранения и спорта</t>
  </si>
  <si>
    <t>Социальное обслуживание населения</t>
  </si>
  <si>
    <t>Социальное обеспечение населения</t>
  </si>
  <si>
    <t>Борьба с беспризорностью, опека, попечительство</t>
  </si>
  <si>
    <t>Другие вопросы в области социальной политики</t>
  </si>
  <si>
    <t>ОБЩЕГОСУДАРСТВЕННЫЕ ВОПРОСЫ</t>
  </si>
  <si>
    <t>Функционирование высшего должностного лица субъекта Российской Федерации и органа местного самоуправления</t>
  </si>
  <si>
    <t>Функционирование законодательных (представительных) органов государственной власти и местного самоуправления</t>
  </si>
  <si>
    <t>Функционирование Правительства Российской Федерации, высших органов исполнительной власти субъектов Российской Федерации, местных администраций</t>
  </si>
  <si>
    <t>Обслуживание государственного и муниципального долга</t>
  </si>
  <si>
    <t>НАЦИОНАЛЬНАЯ БЕЗОПАСНОСТЬ И ПРАВООХРАНИТЕЛЬНАЯ ДЕЯТЕЛЬНОСТЬ</t>
  </si>
  <si>
    <t>Предупреждение и ликвидация последствий чрезвычайных ситуаций и стихийных бедствий, гражданская оборона</t>
  </si>
  <si>
    <t>НАЦИОНАЛЬНАЯ ЭКОНОМИКА</t>
  </si>
  <si>
    <t>Топливо и энергетика</t>
  </si>
  <si>
    <t>Сельское хозяйство и раболовство</t>
  </si>
  <si>
    <t>ЖИЛИЩНО-КОММУНАЛЬНОЕ ХОЗЯЙСТВО</t>
  </si>
  <si>
    <t>ОХРАНА ОКРУЖАЮЩЕЙ СРЕДЫ</t>
  </si>
  <si>
    <t>Другие вопросы в области охраны окружающей среды</t>
  </si>
  <si>
    <t>ОБРАЗОВАНИЕ</t>
  </si>
  <si>
    <t>КУЛЬТУРА, КИНЕМАТОГРАФИЯ И СРЕДСТВА МАССОВОЙ ИНФОРМАЦИИ</t>
  </si>
  <si>
    <t>ЗДРАВООХРАНЕНИЕ И СПОРТ</t>
  </si>
  <si>
    <t>СОЦИАЛЬНАЯ ПОЛИТИКА</t>
  </si>
  <si>
    <t>МЕЖБЮДЖЕТНЫЕ ТРАНСФЕРТЫ</t>
  </si>
  <si>
    <t xml:space="preserve">утвержденный бюджет 2006 года Собранием депутатов </t>
  </si>
  <si>
    <t>ИТОГО:</t>
  </si>
  <si>
    <t>НАЛОГИ НА ПРИБЫЛЬ, ДОХОДЫ</t>
  </si>
  <si>
    <t>НАЛОГИ НА СОВОКУПНЫЙ ДОХОД</t>
  </si>
  <si>
    <t>Единый налог на вмененный доход для отдельных видов деятельности</t>
  </si>
  <si>
    <t>ГОСУДАРСТВЕННАЯ ПОШЛИНА, СБОРЫ</t>
  </si>
  <si>
    <t>Государственная пошлина по делам, рассматриваемым в судах общей юрисдикции, мировыми судьями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</si>
  <si>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</si>
  <si>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Государственная пошлина за государственную регистрацию транспортных средств и иные юридически значимые действия, связанные с изменениями и выдачей документов на транспортные средства, выдачей регистрационных знаков</t>
  </si>
  <si>
    <t> ЗАДОЛЖЕННОСТЬ И ПЕРЕРАСЧЕТЫ ПО ОТМЕНЕННЫМ НАЛОГАМ, СБОРАМ И ИНЫМ ОБЯЗАТЕЛЬНЫМ ПЛАТЕЖАМ</t>
  </si>
  <si>
    <t>Налог на прибыль организаций, зачисляемый в местные бюджеты</t>
  </si>
  <si>
    <t>Земельный налог (по обязательствам, возникшим до 01 января 2006 года)</t>
  </si>
  <si>
    <t>Прочие налоги и сборы (по отмененным местным налогам и сборам)</t>
  </si>
  <si>
    <t xml:space="preserve">Целевые сборы с граждан и предприятий, учреждений, организаций на содержание милиции, на благоустройство территорий, на нужды образования и другие цели
</t>
  </si>
  <si>
    <t>Прочие местные налоги и сборы</t>
  </si>
  <si>
    <t>ДОХОДЫ ОТ ИСПОЛЬЗОВАНИЯ ИМУЩЕСТВА, НАХОДЯЩЕГОСЯ В ГОСУДАРСТВЕННОЙ И МУНИЦИПАЛЬНОЙ СОБСТВЕННОСТИ</t>
  </si>
  <si>
    <t>Проценты, полученные от предоставления бюджетных кредитов внутри страны</t>
  </si>
  <si>
    <t>Проценты, полученные от предоставления бюджетных кредитов внутри страны за счет средств бюджетов муниципальных районов</t>
  </si>
  <si>
    <t>ПЛАТЕЖИ ПРИ ПОЛЬЗОВАНИИ ПРИРОДНЫМИ РЕСУРСАМИ</t>
  </si>
  <si>
    <t>ДОХОДЫ ОТ ОКАЗАНИЯ ПЛАТНЫХ УСЛУГ И КОМПЕНСАЦИИ ЗАТРАТ ГОСУДАРСТВА</t>
  </si>
  <si>
    <t>Сборы за выдачу лицензий на розничную продажу алкогольной продукции</t>
  </si>
  <si>
    <t>Сборы за выдачу органами местного самоуправления лицензий на розничную продажу алкогольной продукции, зачисляемые в бюджеты муниципальных районов</t>
  </si>
  <si>
    <t>ШТРАФЫ, САНКЦИИ, ВОЗМЕЩЕНИЕ УЩЕРБА</t>
  </si>
  <si>
    <t>Прочие поступления от денежных взысканий (штрафов) и иных сумм в возмещение ущерба</t>
  </si>
  <si>
    <t>Прочие поступления от денежных взысканий (штрафов) и иных сумм в возмещение ущерба, зачисляемые в бюджеты муниципальных районов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</si>
  <si>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</si>
  <si>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</si>
  <si>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Дотации от других бюджетов бюджетной системы Российской Федерации</t>
  </si>
  <si>
    <t>Дотации на выравнивание уровня бюджетной обеспеченности</t>
  </si>
  <si>
    <t>Прочие субвенции</t>
  </si>
  <si>
    <t> Всего доходов</t>
  </si>
  <si>
    <t>Доходы от сдачи в аренду имущества, находящегося в государственной и муниципальной собственности</t>
  </si>
  <si>
    <t>Доходы от сдачи в аренду имущества, находящегося в оперативном управлении муниципальных органов управления и созданных ими учреждений и в хозяйственном ведении муниципальных унитарных предприятий собственности</t>
  </si>
  <si>
    <t>ПРОЧИЕ НЕ НЕНАЛОГОВЫЕ ДОХОДЫ</t>
  </si>
  <si>
    <t>ВОЗВРАТ ОСТАТКОВ СУБСИДИЙ И СУБВЕНЦИЙ</t>
  </si>
  <si>
    <t>Обеспечение проведения выборов и референдумов</t>
  </si>
  <si>
    <t>Факт на 1.07.06</t>
  </si>
  <si>
    <t>Платежи  от  государственных  и  муниципальных  унитарных  предприятий</t>
  </si>
  <si>
    <t>План l полугодия 2006 года</t>
  </si>
  <si>
    <t xml:space="preserve">Исполнение бюджета Верхнеобливского сельского поселения по расходам на 01 июля 2006г </t>
  </si>
  <si>
    <t xml:space="preserve">Исполнение бюджета Жирновского городского поселения по расходам на 01 июля 2006г </t>
  </si>
  <si>
    <t xml:space="preserve">Исполнение бюджета Быстрогорского сельского поселения по расходам на 01 июля 2006г </t>
  </si>
  <si>
    <t>Мобилизационная и вневойсковая подготовка</t>
  </si>
  <si>
    <t>НАЦИОНАЛЬНАЯ ОБОРОНА</t>
  </si>
  <si>
    <t>% выполнения к плану первого полугодия</t>
  </si>
  <si>
    <t>НАЛОГИ НА ИМУЩЕСТВО</t>
  </si>
  <si>
    <t>Налог на имущество физических лиц</t>
  </si>
  <si>
    <t>Земельный налог</t>
  </si>
  <si>
    <t>ДОХОДЫ ОТ ПРОДАЖИ МАТЕРИАЛЬНЫХ И НЕМАТЕРИАЛЬНЫХ АКТИВОВ</t>
  </si>
  <si>
    <t>Субвенции бюджетам поселений  на осуществление полномочий по первичному воинскому учету на территориях, где отсутствуют военные комиссариаты</t>
  </si>
  <si>
    <t>Дотации бюджетам на поддержку мер по сбалансированности бюджетов</t>
  </si>
  <si>
    <t>Дотации бюджетам муниципальных районов на поддержку мер по обеспечению сбалансированности бюджетов</t>
  </si>
  <si>
    <t>Всего расходов</t>
  </si>
  <si>
    <t xml:space="preserve">Дотации бюджетам  на выравнивание уровня бюджетной обеспеченности </t>
  </si>
  <si>
    <t>Субвенции бюджетам муниципальных районов на ежемесячное денежное вознаграждение за классное руководство</t>
  </si>
  <si>
    <t>Прочие доходы от использования имущества и прав, находящихся в государственной и муниципальной собственности</t>
  </si>
  <si>
    <t xml:space="preserve">Платежи за пользование недрами в целях, не связанных с добычей полезных ископаемых </t>
  </si>
  <si>
    <t>Прочие субвенции бюджетам муниципальных районов</t>
  </si>
  <si>
    <t>Водные ресурсы</t>
  </si>
  <si>
    <t xml:space="preserve">утвержденный бюджет 2008 года Собранием депутатов </t>
  </si>
  <si>
    <t>Транспортный налог с организаций</t>
  </si>
  <si>
    <t>Транспортный налог с физических лиц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</si>
  <si>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поселений, а также средства от продажи права на заключение договоров аренды указанных участков</t>
  </si>
  <si>
    <t>Доходы от реализации иного имущества, находящегося в собственности муниципальных районов</t>
  </si>
  <si>
    <t>Доходы от продажи земельных участков, государственная собственность на которые не разграничена и которые расположены в границах поселений</t>
  </si>
  <si>
    <t xml:space="preserve">Налог на имущество организаций </t>
  </si>
  <si>
    <t>Государственная пошлина за государственную регистрацию транспортных средств и иные юридически значимые действия, связанные с изменениями и выдачей документов на транспортные средства, выдачей регистрациооных знаков, приемом квалифицикационных экзаменов на получение права на управление транспортными средствами</t>
  </si>
  <si>
    <t>Субвенции  бюджетам  муниципальных районов  на  предоставление   гражданам субсидий на оплату жилого  помещения  и  коммунальных услуг</t>
  </si>
  <si>
    <t>Субсидии бюджетам субъектов Российской Федерации и муниципальных образований (межбюджетные субсидии)</t>
  </si>
  <si>
    <t>Иные межбюджетные трансферты</t>
  </si>
  <si>
    <t>Топливно-энергетический комплекс</t>
  </si>
  <si>
    <t>Стационарная медицинская помощь</t>
  </si>
  <si>
    <t>Амбулаторная помощь</t>
  </si>
  <si>
    <t>Скорая медицинская помощь</t>
  </si>
  <si>
    <t>Охрана семьи и детства</t>
  </si>
  <si>
    <t>Налог, взимаемый в связи с применением упрощеной системы налогообложения</t>
  </si>
  <si>
    <t>Государственная пошлина за совершение нотариальных действий должностными лицами органов местного самоуправоения, уполномоченными в соответствии с законодательными актами Российской Федерации на совершение нотариальных действий</t>
  </si>
  <si>
    <t>Задолженность и перерасчеты по отмененным налог, сборам и иным обязательным платежам</t>
  </si>
  <si>
    <t>Земельный налог (по обязательствам, возникшим до 01 января 2006 года), мобилизуемый на территориях поселений</t>
  </si>
  <si>
    <t>Субсидии бюджетам поселений на обеспечение мероприятий по капитальному ремонту многоквартирных домов за счет средст бюджетов</t>
  </si>
  <si>
    <t>Прочие субсидии бюджетам поселений</t>
  </si>
  <si>
    <t>Субвенции бюджетам субъектов Российской Федерации и муниципальных образований</t>
  </si>
  <si>
    <t>Прочие межбюджетные трансферты, передаваемые бюджетам поселений</t>
  </si>
  <si>
    <t>Благоустройство</t>
  </si>
  <si>
    <t xml:space="preserve">Другие вопросы в области жилищно-коммунального хозяйства </t>
  </si>
  <si>
    <t>Здравоохранение, физическая культура и спорт</t>
  </si>
  <si>
    <t>Физическая культура и спорт</t>
  </si>
  <si>
    <t>Субсидии бюджетам поселений на бюджетные инвестиции для модернизации объектов коммунальной инфраструктуры</t>
  </si>
  <si>
    <t>Другие вопросы в области жилищно-коммунального хозяйства</t>
  </si>
  <si>
    <r>
      <t xml:space="preserve">НАЦИОНАЛЬНАЯ </t>
    </r>
    <r>
      <rPr>
        <b/>
        <sz val="11"/>
        <color indexed="8"/>
        <rFont val="Arial Cyr"/>
        <charset val="204"/>
      </rPr>
      <t>ОБОРОНА</t>
    </r>
  </si>
  <si>
    <t xml:space="preserve">Субсидии бюджетам Российской Федерациии муниципальных образований </t>
  </si>
  <si>
    <t>Дефицит (-), профицит (+)</t>
  </si>
  <si>
    <t>НАЛОГОВЫЕ И НЕНАЛОГОВЫЕ ДОХОДЫ</t>
  </si>
  <si>
    <t>План 9 месяцев за 2008года</t>
  </si>
  <si>
    <t>% выполнения к плану 9 месяцев</t>
  </si>
  <si>
    <t>Субсидии бюджетам муниципальных районов на обеспечение жильем молодых семей</t>
  </si>
  <si>
    <t>Факт на 01.01.09г.</t>
  </si>
  <si>
    <t>Исполнение бюджета Жирновского городского поселения за  2008 год</t>
  </si>
  <si>
    <t>Доходы от продажи земельных участков, находящихся в собственности поселений (за исключением земельных участков  муниципальных автономных учреждений)</t>
  </si>
  <si>
    <t>Исполнение бюджета Быстрогорского сельского поселения за  2008 год</t>
  </si>
  <si>
    <t>Исполнение бюджета Верхнеобливского сельского поселения за 2008 год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</si>
  <si>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поселений (за исключением земельных участков муниципальных автономных учреждений)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</si>
  <si>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</si>
  <si>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</si>
  <si>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Пенсионное обеспечение</t>
  </si>
  <si>
    <t>Начальное профессиональное образование</t>
  </si>
  <si>
    <t>Дотации бюджетам субъектов Российской Федерации и муниципальных образований</t>
  </si>
  <si>
    <t xml:space="preserve">Дотации бюджетам муниципальных районов на выравнивание бюджетной обеспеченности </t>
  </si>
  <si>
    <t>Субсидии бюджетам муниципальных районов на государственную поддержку малого и среднего предпринимательства, включая крестьянские (фермерские) хозяйства</t>
  </si>
  <si>
    <t>Субвенции бюджетам муниципальных районов на государственную регистрацию актов гражданского состояния</t>
  </si>
  <si>
    <t>Субвенции бюджетам муниципальных районов на обеспечение мер социальной поддержки реабилитированных  лиц и лиц, признанных пострадавшими от политических репрессий</t>
  </si>
  <si>
    <t>Субвенции  бюджетам  муниципальных районов    на    обеспечение   жилыми помещениями  детей-сирот, детей,  оставшихся без попечения  родителей,  а  также  детей,  находящихся  под  опекой (попечительством),  не имеющих  закрепленного жилого помещения</t>
  </si>
  <si>
    <t>Субвенции бюджетам муниципальных районов на содержание ребенка в семье опекуна и приемной семье, а также  вознаграждение, причитающееся приемному родителю</t>
  </si>
  <si>
    <t>Субвенции  бюджетам  муниципальных   районов   на  компенсацию   части   родительской    платы    за  содержание      ребенка      в      муниципальных образовательных учреждениях, реализующих основную  общеобразовательную     программу     дошкольного  образования</t>
  </si>
  <si>
    <t xml:space="preserve"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 </t>
  </si>
  <si>
    <t xml:space="preserve">Целевые сборы с граждан и предприятий, учреждений, организаций на содержание милиции, на благоустройство территорий, на нужды образования и другие цели, мобилизуемые на территориях муниципальных районов
</t>
  </si>
  <si>
    <t>Прочие местные налоги и сборы, мобилизуемые на территориях муниципальных районов</t>
  </si>
  <si>
    <t>Субвенции бюджетам муниципальных районов на оплату жилищно-коммунальных услуг отдельным категориям граждан</t>
  </si>
  <si>
    <t>Субвенции бюджетам муниципальных районов на выплаты инвалидам компенсаций страховых премий по договорам обязательного страхования гражданской ответственности владельцев транспортных средств</t>
  </si>
  <si>
    <t>Субвенции бюджетам муниципальных районов на выплату единовременного пособия при всех формах устройства детей, лишенных родительского попечения, в семью</t>
  </si>
  <si>
    <t>Субвенции бюджетам муниципальных районов на  выплату единовременного  пособия беременной жене военнослужащего, проходящего военную службу по призыву, а также ежемесячного пособия на ребенка военнослужащего, проходящего военную службу по призыву</t>
  </si>
  <si>
    <t>Межбюджетные трансферты, передаваемые бюджетам муниципальных районов на комплектование книжных фондов библиотек муниципальных образований</t>
  </si>
  <si>
    <t xml:space="preserve"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автономных учреждений) </t>
  </si>
  <si>
    <t xml:space="preserve">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районами </t>
  </si>
  <si>
    <t>Налог на прибыль организаций</t>
  </si>
  <si>
    <t>ГОСУДАРСТВЕННАЯ ПОШЛИНА</t>
  </si>
  <si>
    <t>Денежные взыскания (штрафы) за нарушение законодательства о недрах</t>
  </si>
  <si>
    <t>Денежные взыскания (штрафы) за нарушение законодательства в области охраны окружающей среды</t>
  </si>
  <si>
    <t>Денежные взыскания (штрафы) за нарушение земельного законодательства</t>
  </si>
  <si>
    <t>Субвенции бюджетам муниципальных районов на осуществление полномочий по подготовке проведения статистических переписей</t>
  </si>
  <si>
    <t>Судебная система</t>
  </si>
  <si>
    <t>Прочие неналоговые доходы</t>
  </si>
  <si>
    <t>Невыясненные поступления, зачисляемые в бюджеты муниципальных районов</t>
  </si>
  <si>
    <t>Всего доходов</t>
  </si>
  <si>
    <t>Доходы от продажи земельных участков, находящихся в собственности муниципальных районов (за исключением земельных участков муниципальных бюджетных и автономных учреждений)</t>
  </si>
  <si>
    <t>Прочие субсидии бюджетам муниципальных районов</t>
  </si>
  <si>
    <t>Субвенции бюджетам муниципальных районов на выполнение передаваемых полномочий субъектов Российской Федерации</t>
  </si>
  <si>
    <t>Субвенции бюджетам муниципальных районов на обеспечение жильем отдельных категорий граждан, установленных Федеральным законом от 12 января 1995 года № 5-ФЗ "О ветеранах", в соответствии с Указом Президента Российской Федерации от 7 мая 2008 года № 714 "Об обеспечении жильем ветеранов Великой Отечественной войны 1941 - 1945 годов"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</si>
  <si>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</si>
  <si>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Защита населения и территории от чрезвычайных ситуаций природного и техногенного характера, гражданская оборона</t>
  </si>
  <si>
    <t>Другие вопросы в области национальной безопасности и правоохранительной деятельности</t>
  </si>
  <si>
    <t>Общеэкономические вопросы</t>
  </si>
  <si>
    <t xml:space="preserve">КУЛЬТУРА, КИНЕМАТОГРАФИЯ </t>
  </si>
  <si>
    <t>ЗДРАВООХРАНЕНИЕ</t>
  </si>
  <si>
    <t>Массовый спорт</t>
  </si>
  <si>
    <t>Другие вопросы в области физической культуры и спорта</t>
  </si>
  <si>
    <t>Налог на рекламу, мобилизуемый на территориях муниципальных районов</t>
  </si>
  <si>
    <t xml:space="preserve">Возврат остатков субсидий, субвенций и иных межбюджетных трансфертов, имеющих целевое назначение, прошлых лет </t>
  </si>
  <si>
    <t>ФИЗИЧЕСКАЯ КУЛЬТУРА И СПОРТ</t>
  </si>
  <si>
    <t>СРЕДСТВА МАССОВОЙ ИНФОРМАЦИИ</t>
  </si>
  <si>
    <t>Межбюджетные трансферты, передаваемые бюджетам муниципальных районов на реализацию региональных программ модернизации здравоохранения субъектов Российской Федерации в части укрепления материально-технической базы медицинских учреждений</t>
  </si>
  <si>
    <t>Прочие межбюджетные трансферты, передаваемые бюджетам</t>
  </si>
  <si>
    <t>Молодежная политика и оздоровление детей</t>
  </si>
  <si>
    <t>Субсидии бюджетам муниципальных районов на реализацию федеральных целевых программ</t>
  </si>
  <si>
    <t>Субсидии бюджетам муниципальных районов на модернизацию региональных систем общего образования</t>
  </si>
  <si>
    <t>Дотации на выравнивание бюджетной обеспеченности</t>
  </si>
  <si>
    <t>Другие вопросы в области здравоохранения</t>
  </si>
  <si>
    <t xml:space="preserve"> </t>
  </si>
  <si>
    <t>Дотации бюджетам на поддержку мер по обеспечению сбалансированности бюджетов</t>
  </si>
  <si>
    <t>Государственная пошлина за выдачу разрешения на установку рекламной конструкции</t>
  </si>
  <si>
    <t>Прочие доходы от компенсации затрат  бюджетов муниципальных районов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</si>
  <si>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</si>
  <si>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и табачной продукции</t>
  </si>
  <si>
    <t>Денежные взыскания (штрафы) за нарушение законодательства Российской Федерации о недрах, об особо охраняемых природных территориях, об охране и использовании животного мира, об экологической экспертизе, в области охраны окружающей среды, земельного законодательства, лесного законодательства, водного законодательства</t>
  </si>
  <si>
    <t>Денежные взыскания (штрафы) за правонарушения в области дорожного движения</t>
  </si>
  <si>
    <t>Субвенции бюджетам муниципальных районов на обеспечение мер социальной поддержки для лиц, награжденных знаком "Почетный донор СССР", "Почетный донор России"</t>
  </si>
  <si>
    <t>Субвенции бюджетам муниципальных районов на денежные выплаты медицинскому персоналу фельдшерско-акушерских пунктов, врачам, фельдшерам и медицинским сестрам скорой медицинской помощи</t>
  </si>
  <si>
    <t>Межбюджетные трансферты, передаваемые бюджетам на реализацию программ и мероприятий по модернизации здравоохранения в части укрепления материально-технической базы медицинских учреждений</t>
  </si>
  <si>
    <t>Межбюджетные трансферты, передаваемые бюджетам муниципальных районов на реализацию программ модернизации здравоохранения в части внедрения современных информационных систем в здравоохранение в целях перехода на полисы обязательного медицинского страхования единого образца</t>
  </si>
  <si>
    <t>Доходы, получаемые в виде арендной либо иной платы за передачу в возмездное пользование государственного и муниципального имущества ( 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</si>
  <si>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</si>
  <si>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>ДОХОДЫ ОТ ОКАЗАНИЯ ПЛАТНЫХ УСЛУГ (РАБОТ) И КОМПЕНСАЦИИ ЗАТРАТ ГОСУДАРСТВА</t>
  </si>
  <si>
    <t>Субвенции бюджетам муниципальных районов на составление (изменение) списков кандидатов в присяжные заседатели федеральных судов общей юрисдикции в Российской Федерации</t>
  </si>
  <si>
    <t xml:space="preserve">Другие вопросы в области культуры, кинематографии </t>
  </si>
  <si>
    <t>МЕЖБЮДЖЕТНЫЕ ТРАНСФЕРТЫ ОБЩЕГО ХАРАКТЕРА БЮДЖЕТАМ СУБЪЕКТОВ РОССИЙСКОЙ ФЕДЕРАЦИИ И МУНИЦИПАЛЬНЫХ ОБРАЗОВАНИЙ</t>
  </si>
  <si>
    <t>Денежные взыскания (штрафы) за нарушение правил перевозки крупногабаритных и  тяжеловесных грузов по автомобильным дорогам общего пользования местного значения муниципальных районов</t>
  </si>
  <si>
    <t>Субсидии бюджетам муниципальных районов на обеспечение мероприятий по переселению граждан из аварийного жилищного фонда с учетом необходимости развития малоэтажного жилищного строительства за счет средств, поступивших от государственной корпорации - Фонда содействия реформированию жилищно-коммунального хозяйства</t>
  </si>
  <si>
    <t>Субсидии бюджетам муниципальных районов на обеспечение мероприятий по переселению граждан из аварийного жилищного фонда с учетом необходимости развития малоэтажного жилищного строительства за счет средств бюджетов</t>
  </si>
  <si>
    <t>Дотации бюджетам на поощрение достижения наилучших показателей деятельности органов исполнительной власти субъектов Российской Федерации и органов местного самоуправления</t>
  </si>
  <si>
    <t>Дотации бюджетам муниципальных районов на поощрение достижения наилучших показателей деятельности органов местного самоуправления</t>
  </si>
  <si>
    <t>Налог, взимаемый в связи с применением патентной системы налогообложения</t>
  </si>
  <si>
    <t>Прочие доходы от оказания платных услуг (работ) получателями средств бюджетов муниципальных районов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</si>
  <si>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</si>
  <si>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муниципальных районов)</t>
  </si>
  <si>
    <t>Субвенции бюджетам муниципальных районов на осуществление ежемесячной денежной выплаты, назначаемой в случае рождения третьего ребенка или последующих детей до достижения ребенком возраста трех лет</t>
  </si>
  <si>
    <t>Субвенции бюджетам муниципальных районов на обеспечение предоставления жилых помещений детям-сиротам и детям, оставшимся без попечения родителей, лицам из  их числа по договорам найма специализированных жилых помещений</t>
  </si>
  <si>
    <t>Денежные взыскания (штрафы) за нарушение законодательства Российской Федерации о размещении заказов на поставки товаров, выполнение работ, оказание услуг</t>
  </si>
  <si>
    <t>Денежные взыскания (штрафы) за нарушение законодательства Российской Федерации о размещении заказов на поставки товаров, выполнение работ, оказание услуг для нужд муниципальных районов</t>
  </si>
  <si>
    <t>Субвенции бюджетам муниципальных районов на возмещение части затрат по наращиванию маточного поголовья овец и коз</t>
  </si>
  <si>
    <t>Водное хозяйство</t>
  </si>
  <si>
    <t>Обслуживание государственного внутреннего и муниципального долга</t>
  </si>
  <si>
    <t>ОБСЛУЖИВАНИЕ ГОСУДАРСТВЕННОГО И МУНИЦИПАЛЬНОГО ДОЛГА</t>
  </si>
  <si>
    <t xml:space="preserve"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 </t>
  </si>
  <si>
    <t>Денежные взыскания (штрафы) за нарушение законодательства о налогах и сборах</t>
  </si>
  <si>
    <t xml:space="preserve">Доходы бюджетов муниципальных районов от возврата остатков субсидий, субвенций и иных межбюджетных трансфертов, имеющих целевое назначение, прошлых лет из бюджетов поселений </t>
  </si>
  <si>
    <t>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субсидий, субвенций и иных межбюджетных трансфертов, имеющих целевое назначение, прошлых лет</t>
  </si>
  <si>
    <t xml:space="preserve">Государственная пошлина за выдачу органом местного самоуправления муниципального района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муниципальных районов </t>
  </si>
  <si>
    <t>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продукции</t>
  </si>
  <si>
    <t>Субсидии бюджетам муниципальных районов на софинансирование капитальных вложений в объекты муниципальных собственности</t>
  </si>
  <si>
    <t>Субсидии бюджетам муниципальных районов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</si>
  <si>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Субвенции бюджетам муниципальных районов на выплату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физическими лицами)</t>
  </si>
  <si>
    <t>Доходы от возмещения ущерба при возникновении страховых случаев</t>
  </si>
  <si>
    <t>Межбюджетные трансферты, передаваемые бюджетам муниицпальных районов  на государственную поддержку муниципальных учреждений культуры, находящихся на территориях сельских поселений</t>
  </si>
  <si>
    <t xml:space="preserve">Земельный налог </t>
  </si>
  <si>
    <t>ПРОЧИЕ НЕНАЛОГОВЫЕ ДОХОДЫ</t>
  </si>
  <si>
    <t>Прочие неналоговые доходы бюджетов сельских поселений</t>
  </si>
  <si>
    <t>Прочие межбюджетные трансферты, передаваемые бюджетам сельских поселений</t>
  </si>
  <si>
    <t>Субвенции бюджетам сельских поселений на осуществление первичного воинского учета на территориях,где отсутствуют военные комиссариаты</t>
  </si>
  <si>
    <t>Субвенции бюджетам сельских поселений на выполнение передаваемых полномочий субъектов Российской Федерации</t>
  </si>
  <si>
    <t>Расходы на ремонт и содержание автомобильных дорог общего пользования местного значения в рамках муниципальной программы Ковылкинского сельского поселения "Развитие транспортной системы"(Иные закупки товаров ,работ и услуг для обеспечения государственных (муниципальных )нужд)</t>
  </si>
  <si>
    <t>Доходы, получаемые в виде арендной платы за земли после разгранечения государственной собственности на землю, а также  средства от  продажи права на заключения договоров аренды указанных земельных участков (за исключением земельных участков бюджетных и автономных учреждений)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</si>
  <si>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Российской Федерации, субъектам Российской Федерации или муниципальным образованиям</t>
  </si>
  <si>
    <t>Процентные платежи по муниципальному долгу Ковылкинского сельского поселения в рамках непрограммных расходов органов местного самоуправления (Обслуживание муниципального долга)</t>
  </si>
  <si>
    <t xml:space="preserve">утвержденный бюджет 2018 года Собранием депутатов 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</si>
  <si>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для нужд сельских поселений (федеральные государственные органы, Банк России, органы управления государственными внебюджетными фондами Российской Федерации)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</si>
  <si>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</si>
  <si>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</si>
  <si>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Расходы на осуществление полномочий в области градостроительной деятельности в рамках непрограммных расходов органа местного самоуправления Ковылкинского сельского поселения</t>
  </si>
  <si>
    <t>Информация об исполнении бюджета Ковылкинского сельского поселения Тацинского района за             2-й квартал  2018 года</t>
  </si>
  <si>
    <t>Факт на 01.07.18г.</t>
  </si>
  <si>
    <r>
      <t>Приложение                                                                                    к постановлению Администрации "Об утверждении  отчета об исполнении бюджета Ковылкинского сельского поселения Тацинского района
за  2 й кв. 2018 го</t>
    </r>
    <r>
      <rPr>
        <sz val="10"/>
        <rFont val="Arial Cyr"/>
        <charset val="204"/>
      </rPr>
      <t>да "от 04.07.2018г. №36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</si>
</sst>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#,##0.0_ ;[Red]\-#,##0.0\ "/>
    <numFmt numFmtId="166" formatCode="#,##0.0_ ;\-#,##0.0\ "/>
    <numFmt numFmtId="167" formatCode="#,##0.0"/>
  </numFmts>
  <fonts count="45" x14ac:knownFonts="1">
    <font>
      <sz val="10"/>
      <name val="Arial Cyr"/>
      <charset val="204"/>
    </font>
    <font>
      <sz val="10"/>
      <name val="Arial Cyr"/>
      <charset val="204"/>
    </font>
    <font>
      <b/>
      <sz val="12"/>
      <name val="Arial Cyr"/>
      <family val="2"/>
      <charset val="204"/>
    </font>
    <font>
      <b/>
      <sz val="9"/>
      <name val="Arial Cyr"/>
      <family val="2"/>
      <charset val="204"/>
    </font>
    <font>
      <b/>
      <sz val="8"/>
      <name val="Arial Cyr"/>
      <family val="2"/>
      <charset val="204"/>
    </font>
    <font>
      <b/>
      <sz val="10"/>
      <name val="Arial Cyr"/>
      <family val="2"/>
      <charset val="204"/>
    </font>
    <font>
      <sz val="10"/>
      <name val="Arial Cyr"/>
      <family val="2"/>
      <charset val="204"/>
    </font>
    <font>
      <sz val="9"/>
      <name val="Arial Cyr"/>
      <family val="2"/>
      <charset val="204"/>
    </font>
    <font>
      <b/>
      <i/>
      <sz val="10"/>
      <name val="Arial Cyr"/>
      <family val="2"/>
      <charset val="204"/>
    </font>
    <font>
      <i/>
      <sz val="10"/>
      <name val="Arial Cyr"/>
      <family val="2"/>
      <charset val="204"/>
    </font>
    <font>
      <b/>
      <sz val="9"/>
      <color indexed="8"/>
      <name val="Arial Cyr"/>
      <family val="2"/>
      <charset val="204"/>
    </font>
    <font>
      <b/>
      <sz val="12"/>
      <color indexed="8"/>
      <name val="Arial Cyr"/>
      <family val="2"/>
      <charset val="204"/>
    </font>
    <font>
      <sz val="10"/>
      <color indexed="8"/>
      <name val="Arial Cyr"/>
      <family val="2"/>
      <charset val="204"/>
    </font>
    <font>
      <b/>
      <sz val="10"/>
      <color indexed="8"/>
      <name val="Arial Cyr"/>
      <family val="2"/>
      <charset val="204"/>
    </font>
    <font>
      <sz val="10"/>
      <color indexed="8"/>
      <name val="Arial Cyr"/>
      <charset val="204"/>
    </font>
    <font>
      <b/>
      <sz val="10"/>
      <color indexed="8"/>
      <name val="Times New Roman"/>
      <family val="1"/>
    </font>
    <font>
      <sz val="10"/>
      <color indexed="8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Arial Cyr"/>
      <charset val="204"/>
    </font>
    <font>
      <b/>
      <sz val="10"/>
      <color indexed="8"/>
      <name val="Arial Cyr"/>
      <charset val="204"/>
    </font>
    <font>
      <b/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color indexed="8"/>
      <name val="Arial Cyr"/>
      <charset val="204"/>
    </font>
    <font>
      <sz val="10"/>
      <color indexed="8"/>
      <name val="Times New Roman"/>
      <family val="1"/>
      <charset val="204"/>
    </font>
    <font>
      <sz val="10"/>
      <name val="Arial Cyr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9"/>
      <name val="Arial Cyr"/>
      <charset val="204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sz val="14"/>
      <name val="Arial Cyr"/>
      <family val="2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color indexed="0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0">
    <xf numFmtId="0" fontId="0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2" fillId="0" borderId="0"/>
  </cellStyleXfs>
  <cellXfs count="215">
    <xf numFmtId="0" fontId="0" fillId="0" borderId="0" xfId="0"/>
    <xf numFmtId="0" fontId="12" fillId="0" borderId="1" xfId="0" applyFont="1" applyFill="1" applyBorder="1" applyAlignment="1">
      <alignment horizontal="left" vertical="top" wrapText="1"/>
    </xf>
    <xf numFmtId="0" fontId="11" fillId="0" borderId="0" xfId="0" applyFont="1" applyFill="1" applyBorder="1" applyAlignment="1">
      <alignment horizontal="left" vertical="top" wrapText="1"/>
    </xf>
    <xf numFmtId="165" fontId="13" fillId="2" borderId="2" xfId="0" applyNumberFormat="1" applyFont="1" applyFill="1" applyBorder="1" applyAlignment="1">
      <alignment horizontal="right" wrapText="1"/>
    </xf>
    <xf numFmtId="165" fontId="12" fillId="0" borderId="2" xfId="0" applyNumberFormat="1" applyFont="1" applyFill="1" applyBorder="1" applyAlignment="1">
      <alignment horizontal="right" wrapText="1"/>
    </xf>
    <xf numFmtId="166" fontId="12" fillId="0" borderId="2" xfId="0" applyNumberFormat="1" applyFont="1" applyFill="1" applyBorder="1" applyAlignment="1">
      <alignment horizontal="right" wrapText="1"/>
    </xf>
    <xf numFmtId="166" fontId="13" fillId="2" borderId="2" xfId="0" applyNumberFormat="1" applyFont="1" applyFill="1" applyBorder="1" applyAlignment="1">
      <alignment horizontal="right" wrapText="1"/>
    </xf>
    <xf numFmtId="165" fontId="14" fillId="0" borderId="2" xfId="0" applyNumberFormat="1" applyFont="1" applyFill="1" applyBorder="1" applyAlignment="1">
      <alignment horizontal="right" wrapText="1"/>
    </xf>
    <xf numFmtId="167" fontId="12" fillId="0" borderId="2" xfId="0" applyNumberFormat="1" applyFont="1" applyFill="1" applyBorder="1" applyAlignment="1">
      <alignment horizontal="right" wrapText="1"/>
    </xf>
    <xf numFmtId="0" fontId="13" fillId="2" borderId="1" xfId="0" applyFont="1" applyFill="1" applyBorder="1" applyAlignment="1">
      <alignment horizontal="left" vertical="top" wrapText="1"/>
    </xf>
    <xf numFmtId="0" fontId="14" fillId="0" borderId="1" xfId="0" applyFont="1" applyFill="1" applyBorder="1" applyAlignment="1">
      <alignment horizontal="left" vertical="top" wrapText="1"/>
    </xf>
    <xf numFmtId="0" fontId="15" fillId="3" borderId="1" xfId="0" applyFont="1" applyFill="1" applyBorder="1" applyAlignment="1">
      <alignment horizontal="left" vertical="top" wrapText="1"/>
    </xf>
    <xf numFmtId="0" fontId="16" fillId="0" borderId="1" xfId="0" applyFont="1" applyFill="1" applyBorder="1" applyAlignment="1">
      <alignment horizontal="left" vertical="top" wrapText="1"/>
    </xf>
    <xf numFmtId="0" fontId="17" fillId="3" borderId="1" xfId="0" applyFont="1" applyFill="1" applyBorder="1" applyAlignment="1">
      <alignment vertical="top" wrapText="1"/>
    </xf>
    <xf numFmtId="0" fontId="18" fillId="0" borderId="1" xfId="0" applyFont="1" applyBorder="1" applyAlignment="1">
      <alignment vertical="top" wrapText="1"/>
    </xf>
    <xf numFmtId="0" fontId="17" fillId="0" borderId="1" xfId="0" applyFont="1" applyBorder="1" applyAlignment="1">
      <alignment vertical="top" wrapText="1"/>
    </xf>
    <xf numFmtId="0" fontId="15" fillId="0" borderId="1" xfId="0" applyFont="1" applyFill="1" applyBorder="1" applyAlignment="1">
      <alignment horizontal="left" vertical="top" wrapText="1"/>
    </xf>
    <xf numFmtId="0" fontId="15" fillId="0" borderId="1" xfId="0" applyFont="1" applyFill="1" applyBorder="1" applyAlignment="1">
      <alignment vertical="top" wrapText="1"/>
    </xf>
    <xf numFmtId="0" fontId="16" fillId="0" borderId="1" xfId="0" applyFont="1" applyFill="1" applyBorder="1" applyAlignment="1">
      <alignment vertical="top" wrapText="1"/>
    </xf>
    <xf numFmtId="0" fontId="20" fillId="0" borderId="1" xfId="0" applyFont="1" applyBorder="1" applyAlignment="1">
      <alignment vertical="top" wrapText="1"/>
    </xf>
    <xf numFmtId="0" fontId="21" fillId="0" borderId="1" xfId="0" applyFont="1" applyBorder="1" applyAlignment="1">
      <alignment vertical="top" wrapText="1"/>
    </xf>
    <xf numFmtId="0" fontId="10" fillId="0" borderId="3" xfId="0" applyFont="1" applyFill="1" applyBorder="1" applyAlignment="1">
      <alignment horizontal="left" vertical="top" wrapText="1"/>
    </xf>
    <xf numFmtId="0" fontId="23" fillId="2" borderId="1" xfId="0" applyFont="1" applyFill="1" applyBorder="1" applyAlignment="1">
      <alignment horizontal="left" vertical="top" wrapText="1"/>
    </xf>
    <xf numFmtId="0" fontId="12" fillId="0" borderId="4" xfId="0" applyFont="1" applyFill="1" applyBorder="1" applyAlignment="1">
      <alignment horizontal="left" vertical="top" wrapText="1"/>
    </xf>
    <xf numFmtId="0" fontId="15" fillId="4" borderId="5" xfId="0" applyFont="1" applyFill="1" applyBorder="1" applyAlignment="1">
      <alignment vertical="top" wrapText="1"/>
    </xf>
    <xf numFmtId="0" fontId="5" fillId="4" borderId="6" xfId="0" applyFont="1" applyFill="1" applyBorder="1" applyAlignment="1">
      <alignment vertical="top"/>
    </xf>
    <xf numFmtId="0" fontId="24" fillId="4" borderId="5" xfId="0" applyFont="1" applyFill="1" applyBorder="1" applyAlignment="1">
      <alignment horizontal="left" vertical="top" wrapText="1"/>
    </xf>
    <xf numFmtId="164" fontId="6" fillId="0" borderId="0" xfId="0" applyNumberFormat="1" applyFont="1" applyAlignment="1">
      <alignment horizontal="justify" vertical="top" wrapText="1"/>
    </xf>
    <xf numFmtId="1" fontId="6" fillId="0" borderId="0" xfId="0" applyNumberFormat="1" applyFont="1" applyAlignment="1">
      <alignment vertical="top" wrapText="1"/>
    </xf>
    <xf numFmtId="0" fontId="12" fillId="0" borderId="0" xfId="0" applyFont="1" applyBorder="1" applyAlignment="1">
      <alignment horizontal="right" vertical="top"/>
    </xf>
    <xf numFmtId="164" fontId="6" fillId="0" borderId="0" xfId="0" applyNumberFormat="1" applyFont="1" applyAlignment="1">
      <alignment vertical="top" wrapText="1"/>
    </xf>
    <xf numFmtId="0" fontId="12" fillId="0" borderId="0" xfId="0" applyFont="1" applyBorder="1" applyAlignment="1">
      <alignment horizontal="right" vertical="top" wrapText="1"/>
    </xf>
    <xf numFmtId="164" fontId="2" fillId="0" borderId="0" xfId="0" applyNumberFormat="1" applyFont="1" applyAlignment="1">
      <alignment vertical="top" wrapText="1"/>
    </xf>
    <xf numFmtId="164" fontId="3" fillId="0" borderId="5" xfId="0" applyNumberFormat="1" applyFont="1" applyBorder="1" applyAlignment="1">
      <alignment vertical="top" wrapText="1"/>
    </xf>
    <xf numFmtId="164" fontId="4" fillId="0" borderId="6" xfId="0" applyNumberFormat="1" applyFont="1" applyBorder="1" applyAlignment="1">
      <alignment vertical="top" wrapText="1"/>
    </xf>
    <xf numFmtId="164" fontId="4" fillId="0" borderId="7" xfId="0" applyNumberFormat="1" applyFont="1" applyBorder="1" applyAlignment="1">
      <alignment vertical="top" wrapText="1"/>
    </xf>
    <xf numFmtId="164" fontId="5" fillId="0" borderId="0" xfId="0" applyNumberFormat="1" applyFont="1" applyAlignment="1">
      <alignment vertical="top" wrapText="1"/>
    </xf>
    <xf numFmtId="164" fontId="4" fillId="0" borderId="0" xfId="0" applyNumberFormat="1" applyFont="1" applyAlignment="1">
      <alignment vertical="top" wrapText="1"/>
    </xf>
    <xf numFmtId="164" fontId="6" fillId="0" borderId="8" xfId="0" applyNumberFormat="1" applyFont="1" applyBorder="1" applyAlignment="1">
      <alignment vertical="top" wrapText="1"/>
    </xf>
    <xf numFmtId="0" fontId="0" fillId="0" borderId="0" xfId="0" applyAlignment="1">
      <alignment vertical="top"/>
    </xf>
    <xf numFmtId="164" fontId="5" fillId="0" borderId="2" xfId="0" applyNumberFormat="1" applyFont="1" applyBorder="1" applyAlignment="1">
      <alignment vertical="top" wrapText="1"/>
    </xf>
    <xf numFmtId="164" fontId="5" fillId="0" borderId="9" xfId="0" applyNumberFormat="1" applyFont="1" applyBorder="1" applyAlignment="1">
      <alignment vertical="top" wrapText="1"/>
    </xf>
    <xf numFmtId="164" fontId="6" fillId="0" borderId="2" xfId="0" applyNumberFormat="1" applyFont="1" applyBorder="1" applyAlignment="1">
      <alignment vertical="top" wrapText="1"/>
    </xf>
    <xf numFmtId="164" fontId="19" fillId="0" borderId="2" xfId="0" applyNumberFormat="1" applyFont="1" applyBorder="1" applyAlignment="1">
      <alignment vertical="top" wrapText="1"/>
    </xf>
    <xf numFmtId="164" fontId="6" fillId="0" borderId="10" xfId="0" applyNumberFormat="1" applyFont="1" applyBorder="1" applyAlignment="1">
      <alignment vertical="top" wrapText="1"/>
    </xf>
    <xf numFmtId="164" fontId="6" fillId="4" borderId="6" xfId="0" applyNumberFormat="1" applyFont="1" applyFill="1" applyBorder="1" applyAlignment="1">
      <alignment vertical="top" wrapText="1"/>
    </xf>
    <xf numFmtId="164" fontId="5" fillId="4" borderId="6" xfId="0" applyNumberFormat="1" applyFont="1" applyFill="1" applyBorder="1" applyAlignment="1">
      <alignment vertical="top" wrapText="1"/>
    </xf>
    <xf numFmtId="164" fontId="5" fillId="4" borderId="7" xfId="0" applyNumberFormat="1" applyFont="1" applyFill="1" applyBorder="1" applyAlignment="1">
      <alignment vertical="top" wrapText="1"/>
    </xf>
    <xf numFmtId="164" fontId="5" fillId="0" borderId="0" xfId="0" applyNumberFormat="1" applyFont="1" applyBorder="1" applyAlignment="1">
      <alignment vertical="top" wrapText="1"/>
    </xf>
    <xf numFmtId="164" fontId="6" fillId="0" borderId="0" xfId="0" applyNumberFormat="1" applyFont="1" applyBorder="1" applyAlignment="1">
      <alignment vertical="top" wrapText="1"/>
    </xf>
    <xf numFmtId="164" fontId="7" fillId="0" borderId="8" xfId="0" applyNumberFormat="1" applyFont="1" applyBorder="1" applyAlignment="1">
      <alignment vertical="top" wrapText="1"/>
    </xf>
    <xf numFmtId="164" fontId="3" fillId="0" borderId="8" xfId="0" applyNumberFormat="1" applyFont="1" applyBorder="1" applyAlignment="1">
      <alignment vertical="top" wrapText="1"/>
    </xf>
    <xf numFmtId="164" fontId="3" fillId="0" borderId="11" xfId="0" applyNumberFormat="1" applyFont="1" applyBorder="1" applyAlignment="1">
      <alignment vertical="top" wrapText="1"/>
    </xf>
    <xf numFmtId="164" fontId="19" fillId="0" borderId="0" xfId="0" applyNumberFormat="1" applyFont="1" applyAlignment="1">
      <alignment vertical="top" wrapText="1"/>
    </xf>
    <xf numFmtId="164" fontId="6" fillId="0" borderId="2" xfId="0" applyNumberFormat="1" applyFont="1" applyBorder="1" applyAlignment="1">
      <alignment vertical="top"/>
    </xf>
    <xf numFmtId="165" fontId="13" fillId="4" borderId="6" xfId="0" applyNumberFormat="1" applyFont="1" applyFill="1" applyBorder="1" applyAlignment="1">
      <alignment horizontal="right" vertical="top" wrapText="1"/>
    </xf>
    <xf numFmtId="164" fontId="1" fillId="0" borderId="2" xfId="0" applyNumberFormat="1" applyFont="1" applyBorder="1" applyAlignment="1">
      <alignment vertical="top" wrapText="1"/>
    </xf>
    <xf numFmtId="164" fontId="19" fillId="0" borderId="10" xfId="0" applyNumberFormat="1" applyFont="1" applyBorder="1" applyAlignment="1">
      <alignment vertical="top" wrapText="1"/>
    </xf>
    <xf numFmtId="165" fontId="12" fillId="0" borderId="2" xfId="0" applyNumberFormat="1" applyFont="1" applyFill="1" applyBorder="1" applyAlignment="1">
      <alignment horizontal="right" vertical="top" wrapText="1"/>
    </xf>
    <xf numFmtId="165" fontId="12" fillId="0" borderId="10" xfId="0" applyNumberFormat="1" applyFont="1" applyFill="1" applyBorder="1" applyAlignment="1">
      <alignment horizontal="right" vertical="top" wrapText="1"/>
    </xf>
    <xf numFmtId="164" fontId="5" fillId="0" borderId="2" xfId="0" applyNumberFormat="1" applyFont="1" applyBorder="1" applyAlignment="1">
      <alignment wrapText="1"/>
    </xf>
    <xf numFmtId="164" fontId="5" fillId="0" borderId="9" xfId="0" applyNumberFormat="1" applyFont="1" applyBorder="1" applyAlignment="1">
      <alignment wrapText="1"/>
    </xf>
    <xf numFmtId="164" fontId="5" fillId="0" borderId="10" xfId="0" applyNumberFormat="1" applyFont="1" applyBorder="1" applyAlignment="1">
      <alignment wrapText="1"/>
    </xf>
    <xf numFmtId="164" fontId="5" fillId="0" borderId="12" xfId="0" applyNumberFormat="1" applyFont="1" applyBorder="1" applyAlignment="1">
      <alignment wrapText="1"/>
    </xf>
    <xf numFmtId="164" fontId="5" fillId="0" borderId="8" xfId="0" applyNumberFormat="1" applyFont="1" applyBorder="1" applyAlignment="1">
      <alignment wrapText="1"/>
    </xf>
    <xf numFmtId="164" fontId="5" fillId="0" borderId="11" xfId="0" applyNumberFormat="1" applyFont="1" applyBorder="1" applyAlignment="1">
      <alignment wrapText="1"/>
    </xf>
    <xf numFmtId="164" fontId="19" fillId="0" borderId="10" xfId="0" applyNumberFormat="1" applyFont="1" applyBorder="1" applyAlignment="1">
      <alignment wrapText="1"/>
    </xf>
    <xf numFmtId="164" fontId="19" fillId="0" borderId="2" xfId="0" applyNumberFormat="1" applyFont="1" applyBorder="1" applyAlignment="1">
      <alignment wrapText="1"/>
    </xf>
    <xf numFmtId="164" fontId="19" fillId="0" borderId="9" xfId="0" applyNumberFormat="1" applyFont="1" applyBorder="1" applyAlignment="1">
      <alignment wrapText="1"/>
    </xf>
    <xf numFmtId="164" fontId="5" fillId="4" borderId="6" xfId="0" applyNumberFormat="1" applyFont="1" applyFill="1" applyBorder="1" applyAlignment="1">
      <alignment wrapText="1"/>
    </xf>
    <xf numFmtId="164" fontId="5" fillId="4" borderId="7" xfId="0" applyNumberFormat="1" applyFont="1" applyFill="1" applyBorder="1" applyAlignment="1">
      <alignment wrapText="1"/>
    </xf>
    <xf numFmtId="0" fontId="5" fillId="0" borderId="2" xfId="0" applyFont="1" applyBorder="1" applyAlignment="1"/>
    <xf numFmtId="0" fontId="5" fillId="3" borderId="2" xfId="0" applyFont="1" applyFill="1" applyBorder="1" applyAlignment="1"/>
    <xf numFmtId="0" fontId="1" fillId="0" borderId="2" xfId="0" applyFont="1" applyBorder="1" applyAlignment="1"/>
    <xf numFmtId="0" fontId="1" fillId="5" borderId="2" xfId="0" applyFont="1" applyFill="1" applyBorder="1" applyAlignment="1"/>
    <xf numFmtId="0" fontId="19" fillId="0" borderId="10" xfId="0" applyFont="1" applyBorder="1" applyAlignment="1"/>
    <xf numFmtId="167" fontId="6" fillId="0" borderId="2" xfId="0" applyNumberFormat="1" applyFont="1" applyBorder="1" applyAlignment="1" applyProtection="1">
      <alignment horizontal="right"/>
      <protection locked="0"/>
    </xf>
    <xf numFmtId="164" fontId="6" fillId="0" borderId="2" xfId="0" applyNumberFormat="1" applyFont="1" applyBorder="1" applyAlignment="1" applyProtection="1">
      <protection locked="0"/>
    </xf>
    <xf numFmtId="0" fontId="6" fillId="0" borderId="2" xfId="0" applyFont="1" applyBorder="1" applyAlignment="1"/>
    <xf numFmtId="0" fontId="19" fillId="0" borderId="2" xfId="0" applyFont="1" applyBorder="1" applyAlignment="1"/>
    <xf numFmtId="164" fontId="6" fillId="0" borderId="8" xfId="0" applyNumberFormat="1" applyFont="1" applyBorder="1" applyAlignment="1">
      <alignment wrapText="1"/>
    </xf>
    <xf numFmtId="164" fontId="6" fillId="0" borderId="2" xfId="0" applyNumberFormat="1" applyFont="1" applyBorder="1" applyAlignment="1">
      <alignment wrapText="1"/>
    </xf>
    <xf numFmtId="164" fontId="6" fillId="0" borderId="10" xfId="0" applyNumberFormat="1" applyFont="1" applyBorder="1" applyAlignment="1">
      <alignment wrapText="1"/>
    </xf>
    <xf numFmtId="164" fontId="6" fillId="0" borderId="2" xfId="0" applyNumberFormat="1" applyFont="1" applyBorder="1" applyAlignment="1"/>
    <xf numFmtId="0" fontId="18" fillId="0" borderId="13" xfId="0" applyFont="1" applyFill="1" applyBorder="1" applyAlignment="1">
      <alignment vertical="top" wrapText="1"/>
    </xf>
    <xf numFmtId="0" fontId="5" fillId="4" borderId="2" xfId="0" applyFont="1" applyFill="1" applyBorder="1" applyAlignment="1"/>
    <xf numFmtId="0" fontId="16" fillId="0" borderId="2" xfId="0" applyFont="1" applyFill="1" applyBorder="1" applyAlignment="1">
      <alignment horizontal="left" vertical="top" wrapText="1"/>
    </xf>
    <xf numFmtId="0" fontId="18" fillId="0" borderId="2" xfId="0" applyFont="1" applyBorder="1" applyAlignment="1">
      <alignment vertical="top" wrapText="1"/>
    </xf>
    <xf numFmtId="0" fontId="25" fillId="0" borderId="2" xfId="0" applyFont="1" applyFill="1" applyBorder="1" applyAlignment="1">
      <alignment horizontal="left" vertical="top" wrapText="1"/>
    </xf>
    <xf numFmtId="0" fontId="20" fillId="0" borderId="2" xfId="0" applyFont="1" applyBorder="1" applyAlignment="1">
      <alignment vertical="top" wrapText="1"/>
    </xf>
    <xf numFmtId="0" fontId="5" fillId="5" borderId="2" xfId="0" applyFont="1" applyFill="1" applyBorder="1" applyAlignment="1"/>
    <xf numFmtId="0" fontId="15" fillId="5" borderId="4" xfId="0" applyFont="1" applyFill="1" applyBorder="1" applyAlignment="1">
      <alignment vertical="top" wrapText="1"/>
    </xf>
    <xf numFmtId="0" fontId="5" fillId="5" borderId="10" xfId="0" applyFont="1" applyFill="1" applyBorder="1" applyAlignment="1"/>
    <xf numFmtId="164" fontId="5" fillId="0" borderId="14" xfId="0" applyNumberFormat="1" applyFont="1" applyBorder="1" applyAlignment="1">
      <alignment wrapText="1"/>
    </xf>
    <xf numFmtId="0" fontId="17" fillId="4" borderId="2" xfId="0" applyFont="1" applyFill="1" applyBorder="1" applyAlignment="1">
      <alignment vertical="top" wrapText="1"/>
    </xf>
    <xf numFmtId="0" fontId="27" fillId="4" borderId="2" xfId="0" applyFont="1" applyFill="1" applyBorder="1" applyAlignment="1">
      <alignment vertical="top" wrapText="1"/>
    </xf>
    <xf numFmtId="0" fontId="19" fillId="4" borderId="2" xfId="0" applyFont="1" applyFill="1" applyBorder="1" applyAlignment="1"/>
    <xf numFmtId="0" fontId="20" fillId="0" borderId="2" xfId="29" applyFont="1" applyBorder="1" applyAlignment="1">
      <alignment vertical="top" wrapText="1"/>
    </xf>
    <xf numFmtId="0" fontId="0" fillId="0" borderId="10" xfId="0" applyFont="1" applyBorder="1" applyAlignment="1"/>
    <xf numFmtId="0" fontId="5" fillId="0" borderId="10" xfId="0" applyFont="1" applyBorder="1" applyAlignment="1"/>
    <xf numFmtId="0" fontId="5" fillId="0" borderId="15" xfId="0" applyFont="1" applyBorder="1" applyAlignment="1"/>
    <xf numFmtId="0" fontId="5" fillId="0" borderId="16" xfId="0" applyFont="1" applyBorder="1" applyAlignment="1"/>
    <xf numFmtId="0" fontId="6" fillId="5" borderId="2" xfId="0" applyFont="1" applyFill="1" applyBorder="1" applyAlignment="1"/>
    <xf numFmtId="0" fontId="0" fillId="5" borderId="10" xfId="0" applyFont="1" applyFill="1" applyBorder="1" applyAlignment="1"/>
    <xf numFmtId="165" fontId="13" fillId="5" borderId="2" xfId="0" applyNumberFormat="1" applyFont="1" applyFill="1" applyBorder="1" applyAlignment="1">
      <alignment horizontal="right" wrapText="1"/>
    </xf>
    <xf numFmtId="165" fontId="12" fillId="5" borderId="2" xfId="0" applyNumberFormat="1" applyFont="1" applyFill="1" applyBorder="1" applyAlignment="1">
      <alignment horizontal="right" wrapText="1"/>
    </xf>
    <xf numFmtId="165" fontId="12" fillId="6" borderId="2" xfId="0" applyNumberFormat="1" applyFont="1" applyFill="1" applyBorder="1" applyAlignment="1">
      <alignment horizontal="right" wrapText="1"/>
    </xf>
    <xf numFmtId="0" fontId="13" fillId="4" borderId="1" xfId="0" applyFont="1" applyFill="1" applyBorder="1" applyAlignment="1">
      <alignment horizontal="left" vertical="top" wrapText="1"/>
    </xf>
    <xf numFmtId="165" fontId="13" fillId="4" borderId="2" xfId="0" applyNumberFormat="1" applyFont="1" applyFill="1" applyBorder="1" applyAlignment="1">
      <alignment horizontal="right" wrapText="1"/>
    </xf>
    <xf numFmtId="165" fontId="23" fillId="4" borderId="2" xfId="0" applyNumberFormat="1" applyFont="1" applyFill="1" applyBorder="1" applyAlignment="1">
      <alignment horizontal="right" wrapText="1"/>
    </xf>
    <xf numFmtId="165" fontId="14" fillId="5" borderId="2" xfId="0" applyNumberFormat="1" applyFont="1" applyFill="1" applyBorder="1" applyAlignment="1">
      <alignment horizontal="right" wrapText="1"/>
    </xf>
    <xf numFmtId="166" fontId="14" fillId="5" borderId="2" xfId="0" applyNumberFormat="1" applyFont="1" applyFill="1" applyBorder="1" applyAlignment="1">
      <alignment horizontal="right" wrapText="1"/>
    </xf>
    <xf numFmtId="0" fontId="14" fillId="5" borderId="1" xfId="0" applyFont="1" applyFill="1" applyBorder="1" applyAlignment="1">
      <alignment horizontal="left" vertical="top" wrapText="1"/>
    </xf>
    <xf numFmtId="0" fontId="0" fillId="0" borderId="2" xfId="0" applyFont="1" applyBorder="1" applyAlignment="1"/>
    <xf numFmtId="0" fontId="23" fillId="4" borderId="1" xfId="0" applyFont="1" applyFill="1" applyBorder="1" applyAlignment="1">
      <alignment horizontal="left" vertical="top" wrapText="1"/>
    </xf>
    <xf numFmtId="166" fontId="13" fillId="4" borderId="2" xfId="0" applyNumberFormat="1" applyFont="1" applyFill="1" applyBorder="1" applyAlignment="1">
      <alignment horizontal="right" wrapText="1"/>
    </xf>
    <xf numFmtId="166" fontId="23" fillId="4" borderId="2" xfId="0" applyNumberFormat="1" applyFont="1" applyFill="1" applyBorder="1" applyAlignment="1">
      <alignment horizontal="right" wrapText="1"/>
    </xf>
    <xf numFmtId="0" fontId="15" fillId="4" borderId="1" xfId="0" applyFont="1" applyFill="1" applyBorder="1" applyAlignment="1">
      <alignment vertical="top" wrapText="1"/>
    </xf>
    <xf numFmtId="0" fontId="17" fillId="4" borderId="1" xfId="0" applyFont="1" applyFill="1" applyBorder="1" applyAlignment="1">
      <alignment vertical="top" wrapText="1"/>
    </xf>
    <xf numFmtId="0" fontId="15" fillId="4" borderId="1" xfId="0" applyFont="1" applyFill="1" applyBorder="1" applyAlignment="1">
      <alignment horizontal="left" vertical="top" wrapText="1"/>
    </xf>
    <xf numFmtId="164" fontId="5" fillId="4" borderId="2" xfId="0" applyNumberFormat="1" applyFont="1" applyFill="1" applyBorder="1" applyAlignment="1">
      <alignment wrapText="1"/>
    </xf>
    <xf numFmtId="164" fontId="5" fillId="4" borderId="9" xfId="0" applyNumberFormat="1" applyFont="1" applyFill="1" applyBorder="1" applyAlignment="1">
      <alignment wrapText="1"/>
    </xf>
    <xf numFmtId="165" fontId="13" fillId="4" borderId="2" xfId="0" applyNumberFormat="1" applyFont="1" applyFill="1" applyBorder="1" applyAlignment="1">
      <alignment horizontal="right" vertical="top" wrapText="1"/>
    </xf>
    <xf numFmtId="164" fontId="4" fillId="0" borderId="6" xfId="0" applyNumberFormat="1" applyFont="1" applyFill="1" applyBorder="1" applyAlignment="1">
      <alignment wrapText="1"/>
    </xf>
    <xf numFmtId="164" fontId="4" fillId="0" borderId="7" xfId="0" applyNumberFormat="1" applyFont="1" applyFill="1" applyBorder="1" applyAlignment="1">
      <alignment wrapText="1"/>
    </xf>
    <xf numFmtId="0" fontId="15" fillId="4" borderId="3" xfId="0" applyFont="1" applyFill="1" applyBorder="1" applyAlignment="1">
      <alignment horizontal="left" vertical="top" wrapText="1"/>
    </xf>
    <xf numFmtId="0" fontId="5" fillId="4" borderId="8" xfId="0" applyFont="1" applyFill="1" applyBorder="1" applyAlignment="1">
      <alignment vertical="top"/>
    </xf>
    <xf numFmtId="0" fontId="5" fillId="4" borderId="8" xfId="0" applyFont="1" applyFill="1" applyBorder="1" applyAlignment="1"/>
    <xf numFmtId="0" fontId="29" fillId="0" borderId="2" xfId="0" applyFont="1" applyFill="1" applyBorder="1" applyAlignment="1">
      <alignment horizontal="left" vertical="top" wrapText="1"/>
    </xf>
    <xf numFmtId="166" fontId="12" fillId="4" borderId="2" xfId="0" applyNumberFormat="1" applyFont="1" applyFill="1" applyBorder="1" applyAlignment="1">
      <alignment horizontal="right" wrapText="1"/>
    </xf>
    <xf numFmtId="0" fontId="0" fillId="4" borderId="10" xfId="0" applyFont="1" applyFill="1" applyBorder="1" applyAlignment="1"/>
    <xf numFmtId="164" fontId="32" fillId="7" borderId="1" xfId="0" applyNumberFormat="1" applyFont="1" applyFill="1" applyBorder="1" applyAlignment="1">
      <alignment horizontal="left" vertical="top" wrapText="1"/>
    </xf>
    <xf numFmtId="164" fontId="34" fillId="7" borderId="1" xfId="0" applyNumberFormat="1" applyFont="1" applyFill="1" applyBorder="1" applyAlignment="1">
      <alignment vertical="top" wrapText="1"/>
    </xf>
    <xf numFmtId="164" fontId="5" fillId="7" borderId="2" xfId="0" applyNumberFormat="1" applyFont="1" applyFill="1" applyBorder="1" applyAlignment="1">
      <alignment vertical="top"/>
    </xf>
    <xf numFmtId="164" fontId="30" fillId="7" borderId="2" xfId="0" applyNumberFormat="1" applyFont="1" applyFill="1" applyBorder="1" applyAlignment="1">
      <alignment vertical="top"/>
    </xf>
    <xf numFmtId="164" fontId="14" fillId="7" borderId="2" xfId="0" applyNumberFormat="1" applyFont="1" applyFill="1" applyBorder="1" applyAlignment="1">
      <alignment horizontal="right" vertical="top" wrapText="1"/>
    </xf>
    <xf numFmtId="164" fontId="6" fillId="7" borderId="0" xfId="0" applyNumberFormat="1" applyFont="1" applyFill="1" applyAlignment="1">
      <alignment horizontal="justify" vertical="justify" wrapText="1"/>
    </xf>
    <xf numFmtId="164" fontId="6" fillId="7" borderId="0" xfId="0" applyNumberFormat="1" applyFont="1" applyFill="1" applyAlignment="1">
      <alignment vertical="justify" wrapText="1"/>
    </xf>
    <xf numFmtId="164" fontId="2" fillId="7" borderId="0" xfId="0" applyNumberFormat="1" applyFont="1" applyFill="1" applyAlignment="1">
      <alignment vertical="justify" wrapText="1"/>
    </xf>
    <xf numFmtId="164" fontId="3" fillId="7" borderId="17" xfId="0" applyNumberFormat="1" applyFont="1" applyFill="1" applyBorder="1" applyAlignment="1">
      <alignment horizontal="center" vertical="center" wrapText="1"/>
    </xf>
    <xf numFmtId="164" fontId="4" fillId="7" borderId="18" xfId="0" applyNumberFormat="1" applyFont="1" applyFill="1" applyBorder="1" applyAlignment="1">
      <alignment horizontal="center" vertical="center" wrapText="1"/>
    </xf>
    <xf numFmtId="164" fontId="4" fillId="7" borderId="19" xfId="0" applyNumberFormat="1" applyFont="1" applyFill="1" applyBorder="1" applyAlignment="1">
      <alignment horizontal="center" vertical="center" wrapText="1"/>
    </xf>
    <xf numFmtId="164" fontId="5" fillId="7" borderId="0" xfId="0" applyNumberFormat="1" applyFont="1" applyFill="1" applyAlignment="1">
      <alignment vertical="justify" wrapText="1"/>
    </xf>
    <xf numFmtId="164" fontId="4" fillId="7" borderId="0" xfId="0" applyNumberFormat="1" applyFont="1" applyFill="1" applyAlignment="1">
      <alignment vertical="justify" wrapText="1"/>
    </xf>
    <xf numFmtId="164" fontId="36" fillId="7" borderId="1" xfId="0" applyNumberFormat="1" applyFont="1" applyFill="1" applyBorder="1" applyAlignment="1">
      <alignment horizontal="left" vertical="top" wrapText="1"/>
    </xf>
    <xf numFmtId="164" fontId="37" fillId="7" borderId="1" xfId="0" applyNumberFormat="1" applyFont="1" applyFill="1" applyBorder="1" applyAlignment="1">
      <alignment horizontal="left" vertical="top" wrapText="1"/>
    </xf>
    <xf numFmtId="164" fontId="0" fillId="7" borderId="2" xfId="0" applyNumberFormat="1" applyFont="1" applyFill="1" applyBorder="1" applyAlignment="1">
      <alignment vertical="top"/>
    </xf>
    <xf numFmtId="164" fontId="1" fillId="7" borderId="2" xfId="0" applyNumberFormat="1" applyFont="1" applyFill="1" applyBorder="1" applyAlignment="1">
      <alignment vertical="top"/>
    </xf>
    <xf numFmtId="164" fontId="19" fillId="7" borderId="2" xfId="0" applyNumberFormat="1" applyFont="1" applyFill="1" applyBorder="1" applyAlignment="1">
      <alignment vertical="top"/>
    </xf>
    <xf numFmtId="164" fontId="35" fillId="7" borderId="1" xfId="0" applyNumberFormat="1" applyFont="1" applyFill="1" applyBorder="1" applyAlignment="1">
      <alignment vertical="top" wrapText="1"/>
    </xf>
    <xf numFmtId="164" fontId="6" fillId="7" borderId="2" xfId="0" applyNumberFormat="1" applyFont="1" applyFill="1" applyBorder="1" applyAlignment="1">
      <alignment vertical="top"/>
    </xf>
    <xf numFmtId="164" fontId="0" fillId="7" borderId="2" xfId="0" applyNumberFormat="1" applyFill="1" applyBorder="1" applyAlignment="1">
      <alignment vertical="top"/>
    </xf>
    <xf numFmtId="164" fontId="8" fillId="7" borderId="0" xfId="0" applyNumberFormat="1" applyFont="1" applyFill="1" applyAlignment="1">
      <alignment vertical="justify" wrapText="1"/>
    </xf>
    <xf numFmtId="164" fontId="31" fillId="7" borderId="1" xfId="0" applyNumberFormat="1" applyFont="1" applyFill="1" applyBorder="1" applyAlignment="1">
      <alignment horizontal="left" vertical="top" wrapText="1"/>
    </xf>
    <xf numFmtId="164" fontId="34" fillId="7" borderId="1" xfId="0" applyNumberFormat="1" applyFont="1" applyFill="1" applyBorder="1" applyAlignment="1">
      <alignment horizontal="left" vertical="top" wrapText="1"/>
    </xf>
    <xf numFmtId="164" fontId="37" fillId="7" borderId="1" xfId="14" applyNumberFormat="1" applyFont="1" applyFill="1" applyBorder="1" applyAlignment="1">
      <alignment vertical="top" wrapText="1"/>
    </xf>
    <xf numFmtId="164" fontId="32" fillId="7" borderId="1" xfId="14" applyNumberFormat="1" applyFont="1" applyFill="1" applyBorder="1" applyAlignment="1">
      <alignment vertical="top" wrapText="1"/>
    </xf>
    <xf numFmtId="164" fontId="26" fillId="7" borderId="1" xfId="0" applyNumberFormat="1" applyFont="1" applyFill="1" applyBorder="1" applyAlignment="1">
      <alignment vertical="top" wrapText="1"/>
    </xf>
    <xf numFmtId="0" fontId="27" fillId="7" borderId="2" xfId="0" applyFont="1" applyFill="1" applyBorder="1" applyAlignment="1">
      <alignment vertical="top" wrapText="1"/>
    </xf>
    <xf numFmtId="0" fontId="26" fillId="7" borderId="2" xfId="0" applyFont="1" applyFill="1" applyBorder="1" applyAlignment="1">
      <alignment vertical="top" wrapText="1"/>
    </xf>
    <xf numFmtId="0" fontId="40" fillId="7" borderId="2" xfId="21" applyFont="1" applyFill="1" applyBorder="1" applyAlignment="1">
      <alignment vertical="top" wrapText="1"/>
    </xf>
    <xf numFmtId="0" fontId="41" fillId="7" borderId="2" xfId="21" applyFont="1" applyFill="1" applyBorder="1" applyAlignment="1">
      <alignment vertical="top" wrapText="1"/>
    </xf>
    <xf numFmtId="164" fontId="38" fillId="7" borderId="0" xfId="0" applyNumberFormat="1" applyFont="1" applyFill="1" applyAlignment="1">
      <alignment vertical="justify" wrapText="1"/>
    </xf>
    <xf numFmtId="164" fontId="9" fillId="7" borderId="0" xfId="0" applyNumberFormat="1" applyFont="1" applyFill="1" applyAlignment="1">
      <alignment vertical="justify" wrapText="1"/>
    </xf>
    <xf numFmtId="164" fontId="42" fillId="7" borderId="1" xfId="20" applyNumberFormat="1" applyFont="1" applyFill="1" applyBorder="1" applyAlignment="1">
      <alignment vertical="top" wrapText="1"/>
    </xf>
    <xf numFmtId="164" fontId="37" fillId="7" borderId="1" xfId="7" applyNumberFormat="1" applyFont="1" applyFill="1" applyBorder="1" applyAlignment="1">
      <alignment vertical="top" wrapText="1"/>
    </xf>
    <xf numFmtId="164" fontId="37" fillId="7" borderId="1" xfId="8" applyNumberFormat="1" applyFont="1" applyFill="1" applyBorder="1" applyAlignment="1">
      <alignment vertical="top" wrapText="1"/>
    </xf>
    <xf numFmtId="164" fontId="37" fillId="7" borderId="1" xfId="9" applyNumberFormat="1" applyFont="1" applyFill="1" applyBorder="1" applyAlignment="1">
      <alignment vertical="top" wrapText="1"/>
    </xf>
    <xf numFmtId="164" fontId="6" fillId="7" borderId="0" xfId="0" applyNumberFormat="1" applyFont="1" applyFill="1" applyAlignment="1">
      <alignment vertical="top" wrapText="1"/>
    </xf>
    <xf numFmtId="164" fontId="31" fillId="7" borderId="1" xfId="10" applyNumberFormat="1" applyFont="1" applyFill="1" applyBorder="1" applyAlignment="1">
      <alignment vertical="top" wrapText="1"/>
    </xf>
    <xf numFmtId="164" fontId="27" fillId="7" borderId="1" xfId="0" applyNumberFormat="1" applyFont="1" applyFill="1" applyBorder="1" applyAlignment="1">
      <alignment vertical="top" wrapText="1"/>
    </xf>
    <xf numFmtId="164" fontId="31" fillId="7" borderId="1" xfId="12" applyNumberFormat="1" applyFont="1" applyFill="1" applyBorder="1" applyAlignment="1">
      <alignment vertical="top" wrapText="1"/>
    </xf>
    <xf numFmtId="164" fontId="31" fillId="7" borderId="1" xfId="13" applyNumberFormat="1" applyFont="1" applyFill="1" applyBorder="1" applyAlignment="1">
      <alignment vertical="top" wrapText="1"/>
    </xf>
    <xf numFmtId="164" fontId="32" fillId="7" borderId="1" xfId="13" applyNumberFormat="1" applyFont="1" applyFill="1" applyBorder="1" applyAlignment="1">
      <alignment vertical="top" wrapText="1"/>
    </xf>
    <xf numFmtId="164" fontId="41" fillId="7" borderId="1" xfId="18" applyNumberFormat="1" applyFont="1" applyFill="1" applyBorder="1" applyAlignment="1">
      <alignment vertical="top" wrapText="1"/>
    </xf>
    <xf numFmtId="164" fontId="11" fillId="7" borderId="1" xfId="0" applyNumberFormat="1" applyFont="1" applyFill="1" applyBorder="1" applyAlignment="1">
      <alignment horizontal="left" wrapText="1"/>
    </xf>
    <xf numFmtId="164" fontId="7" fillId="7" borderId="2" xfId="0" applyNumberFormat="1" applyFont="1" applyFill="1" applyBorder="1" applyAlignment="1">
      <alignment vertical="top" wrapText="1"/>
    </xf>
    <xf numFmtId="164" fontId="12" fillId="7" borderId="2" xfId="0" applyNumberFormat="1" applyFont="1" applyFill="1" applyBorder="1" applyAlignment="1">
      <alignment horizontal="right" vertical="top" wrapText="1"/>
    </xf>
    <xf numFmtId="164" fontId="26" fillId="7" borderId="1" xfId="0" applyNumberFormat="1" applyFont="1" applyFill="1" applyBorder="1" applyAlignment="1">
      <alignment horizontal="left" vertical="top" wrapText="1"/>
    </xf>
    <xf numFmtId="164" fontId="23" fillId="7" borderId="2" xfId="0" applyNumberFormat="1" applyFont="1" applyFill="1" applyBorder="1" applyAlignment="1">
      <alignment horizontal="right" vertical="top" wrapText="1"/>
    </xf>
    <xf numFmtId="164" fontId="19" fillId="7" borderId="0" xfId="0" applyNumberFormat="1" applyFont="1" applyFill="1" applyAlignment="1">
      <alignment vertical="justify" wrapText="1"/>
    </xf>
    <xf numFmtId="164" fontId="6" fillId="7" borderId="0" xfId="0" applyNumberFormat="1" applyFont="1" applyFill="1" applyBorder="1" applyAlignment="1">
      <alignment vertical="justify" wrapText="1"/>
    </xf>
    <xf numFmtId="164" fontId="36" fillId="8" borderId="1" xfId="0" applyNumberFormat="1" applyFont="1" applyFill="1" applyBorder="1" applyAlignment="1">
      <alignment horizontal="left" vertical="top" wrapText="1"/>
    </xf>
    <xf numFmtId="164" fontId="5" fillId="8" borderId="2" xfId="0" applyNumberFormat="1" applyFont="1" applyFill="1" applyBorder="1" applyAlignment="1">
      <alignment vertical="top"/>
    </xf>
    <xf numFmtId="164" fontId="19" fillId="8" borderId="9" xfId="0" applyNumberFormat="1" applyFont="1" applyFill="1" applyBorder="1" applyAlignment="1">
      <alignment vertical="top" wrapText="1"/>
    </xf>
    <xf numFmtId="164" fontId="19" fillId="8" borderId="2" xfId="0" applyNumberFormat="1" applyFont="1" applyFill="1" applyBorder="1" applyAlignment="1">
      <alignment vertical="top"/>
    </xf>
    <xf numFmtId="164" fontId="35" fillId="8" borderId="1" xfId="0" applyNumberFormat="1" applyFont="1" applyFill="1" applyBorder="1" applyAlignment="1">
      <alignment vertical="top" wrapText="1"/>
    </xf>
    <xf numFmtId="164" fontId="34" fillId="8" borderId="1" xfId="0" applyNumberFormat="1" applyFont="1" applyFill="1" applyBorder="1" applyAlignment="1">
      <alignment vertical="top" wrapText="1"/>
    </xf>
    <xf numFmtId="164" fontId="1" fillId="8" borderId="2" xfId="0" applyNumberFormat="1" applyFont="1" applyFill="1" applyBorder="1" applyAlignment="1">
      <alignment vertical="top"/>
    </xf>
    <xf numFmtId="164" fontId="33" fillId="8" borderId="9" xfId="0" applyNumberFormat="1" applyFont="1" applyFill="1" applyBorder="1" applyAlignment="1">
      <alignment vertical="top" wrapText="1"/>
    </xf>
    <xf numFmtId="164" fontId="19" fillId="8" borderId="20" xfId="0" applyNumberFormat="1" applyFont="1" applyFill="1" applyBorder="1" applyAlignment="1">
      <alignment vertical="top" wrapText="1"/>
    </xf>
    <xf numFmtId="164" fontId="36" fillId="8" borderId="1" xfId="0" applyNumberFormat="1" applyFont="1" applyFill="1" applyBorder="1" applyAlignment="1">
      <alignment vertical="top" wrapText="1"/>
    </xf>
    <xf numFmtId="164" fontId="36" fillId="8" borderId="1" xfId="4" applyNumberFormat="1" applyFont="1" applyFill="1" applyBorder="1" applyAlignment="1">
      <alignment vertical="top" wrapText="1"/>
    </xf>
    <xf numFmtId="164" fontId="43" fillId="8" borderId="1" xfId="20" applyNumberFormat="1" applyFont="1" applyFill="1" applyBorder="1" applyAlignment="1">
      <alignment vertical="top" wrapText="1"/>
    </xf>
    <xf numFmtId="164" fontId="35" fillId="8" borderId="1" xfId="0" applyNumberFormat="1" applyFont="1" applyFill="1" applyBorder="1" applyAlignment="1">
      <alignment horizontal="left" vertical="top" wrapText="1"/>
    </xf>
    <xf numFmtId="164" fontId="40" fillId="8" borderId="1" xfId="18" applyNumberFormat="1" applyFont="1" applyFill="1" applyBorder="1" applyAlignment="1">
      <alignment vertical="top" wrapText="1"/>
    </xf>
    <xf numFmtId="164" fontId="27" fillId="8" borderId="1" xfId="0" applyNumberFormat="1" applyFont="1" applyFill="1" applyBorder="1" applyAlignment="1">
      <alignment vertical="top" wrapText="1"/>
    </xf>
    <xf numFmtId="164" fontId="11" fillId="8" borderId="1" xfId="0" applyNumberFormat="1" applyFont="1" applyFill="1" applyBorder="1" applyAlignment="1">
      <alignment horizontal="left" vertical="top" wrapText="1"/>
    </xf>
    <xf numFmtId="164" fontId="13" fillId="8" borderId="2" xfId="0" applyNumberFormat="1" applyFont="1" applyFill="1" applyBorder="1" applyAlignment="1">
      <alignment horizontal="right" vertical="top" wrapText="1"/>
    </xf>
    <xf numFmtId="164" fontId="32" fillId="8" borderId="1" xfId="0" applyNumberFormat="1" applyFont="1" applyFill="1" applyBorder="1" applyAlignment="1">
      <alignment horizontal="left" vertical="top" wrapText="1"/>
    </xf>
    <xf numFmtId="164" fontId="23" fillId="8" borderId="2" xfId="0" applyNumberFormat="1" applyFont="1" applyFill="1" applyBorder="1" applyAlignment="1">
      <alignment horizontal="right" vertical="top" wrapText="1"/>
    </xf>
    <xf numFmtId="164" fontId="27" fillId="8" borderId="1" xfId="0" applyNumberFormat="1" applyFont="1" applyFill="1" applyBorder="1" applyAlignment="1">
      <alignment horizontal="left" vertical="top" wrapText="1"/>
    </xf>
    <xf numFmtId="164" fontId="27" fillId="8" borderId="21" xfId="0" applyNumberFormat="1" applyFont="1" applyFill="1" applyBorder="1" applyAlignment="1">
      <alignment horizontal="justify" wrapText="1"/>
    </xf>
    <xf numFmtId="164" fontId="6" fillId="7" borderId="0" xfId="0" applyNumberFormat="1" applyFont="1" applyFill="1" applyAlignment="1">
      <alignment horizontal="left" vertical="justify" wrapText="1"/>
    </xf>
    <xf numFmtId="164" fontId="0" fillId="9" borderId="2" xfId="0" applyNumberFormat="1" applyFont="1" applyFill="1" applyBorder="1" applyAlignment="1">
      <alignment vertical="top"/>
    </xf>
    <xf numFmtId="164" fontId="27" fillId="10" borderId="1" xfId="0" applyNumberFormat="1" applyFont="1" applyFill="1" applyBorder="1" applyAlignment="1">
      <alignment vertical="top" wrapText="1"/>
    </xf>
    <xf numFmtId="164" fontId="19" fillId="10" borderId="2" xfId="0" applyNumberFormat="1" applyFont="1" applyFill="1" applyBorder="1" applyAlignment="1">
      <alignment vertical="top"/>
    </xf>
    <xf numFmtId="164" fontId="19" fillId="10" borderId="9" xfId="0" applyNumberFormat="1" applyFont="1" applyFill="1" applyBorder="1" applyAlignment="1">
      <alignment vertical="top" wrapText="1"/>
    </xf>
    <xf numFmtId="164" fontId="19" fillId="8" borderId="22" xfId="0" applyNumberFormat="1" applyFont="1" applyFill="1" applyBorder="1" applyAlignment="1">
      <alignment vertical="top" wrapText="1"/>
    </xf>
    <xf numFmtId="164" fontId="0" fillId="8" borderId="9" xfId="0" applyNumberFormat="1" applyFont="1" applyFill="1" applyBorder="1" applyAlignment="1">
      <alignment vertical="top" wrapText="1"/>
    </xf>
    <xf numFmtId="49" fontId="44" fillId="0" borderId="23" xfId="0" applyNumberFormat="1" applyFont="1" applyBorder="1" applyAlignment="1" applyProtection="1">
      <alignment horizontal="justify" vertical="center" wrapText="1"/>
    </xf>
    <xf numFmtId="0" fontId="12" fillId="0" borderId="0" xfId="0" applyFont="1" applyBorder="1" applyAlignment="1">
      <alignment horizontal="right" vertical="top" wrapText="1"/>
    </xf>
    <xf numFmtId="164" fontId="2" fillId="0" borderId="0" xfId="0" applyNumberFormat="1" applyFont="1" applyBorder="1" applyAlignment="1">
      <alignment horizontal="center" vertical="top" wrapText="1"/>
    </xf>
    <xf numFmtId="164" fontId="12" fillId="0" borderId="0" xfId="0" applyNumberFormat="1" applyFont="1" applyFill="1" applyBorder="1" applyAlignment="1">
      <alignment horizontal="left" vertical="top" wrapText="1"/>
    </xf>
    <xf numFmtId="164" fontId="2" fillId="5" borderId="0" xfId="0" applyNumberFormat="1" applyFont="1" applyFill="1" applyBorder="1" applyAlignment="1">
      <alignment horizontal="center" vertical="justify" wrapText="1"/>
    </xf>
  </cellXfs>
  <cellStyles count="30">
    <cellStyle name="Обычный" xfId="0" builtinId="0"/>
    <cellStyle name="Обычный 10" xfId="1"/>
    <cellStyle name="Обычный 11" xfId="2"/>
    <cellStyle name="Обычный 12" xfId="3"/>
    <cellStyle name="Обычный 13" xfId="4"/>
    <cellStyle name="Обычный 14" xfId="5"/>
    <cellStyle name="Обычный 15" xfId="6"/>
    <cellStyle name="Обычный 16" xfId="7"/>
    <cellStyle name="Обычный 17" xfId="8"/>
    <cellStyle name="Обычный 18" xfId="9"/>
    <cellStyle name="Обычный 19" xfId="10"/>
    <cellStyle name="Обычный 2" xfId="11"/>
    <cellStyle name="Обычный 20" xfId="12"/>
    <cellStyle name="Обычный 21" xfId="13"/>
    <cellStyle name="Обычный 22" xfId="14"/>
    <cellStyle name="Обычный 23" xfId="15"/>
    <cellStyle name="Обычный 24" xfId="16"/>
    <cellStyle name="Обычный 25" xfId="17"/>
    <cellStyle name="Обычный 26" xfId="18"/>
    <cellStyle name="Обычный 27" xfId="19"/>
    <cellStyle name="Обычный 28" xfId="20"/>
    <cellStyle name="Обычный 29" xfId="21"/>
    <cellStyle name="Обычный 3" xfId="22"/>
    <cellStyle name="Обычный 4" xfId="23"/>
    <cellStyle name="Обычный 5" xfId="24"/>
    <cellStyle name="Обычный 6" xfId="25"/>
    <cellStyle name="Обычный 7" xfId="26"/>
    <cellStyle name="Обычный 8" xfId="27"/>
    <cellStyle name="Обычный 9" xfId="28"/>
    <cellStyle name="Обычный_район" xfId="2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L139"/>
  <sheetViews>
    <sheetView topLeftCell="A100" workbookViewId="0">
      <selection activeCell="D109" sqref="D109"/>
    </sheetView>
  </sheetViews>
  <sheetFormatPr defaultRowHeight="12.75" x14ac:dyDescent="0.2"/>
  <cols>
    <col min="1" max="1" width="52.42578125" style="27" customWidth="1"/>
    <col min="2" max="2" width="15.85546875" style="28" customWidth="1"/>
    <col min="3" max="3" width="6.85546875" style="28" hidden="1" customWidth="1"/>
    <col min="4" max="4" width="12.42578125" style="28" customWidth="1"/>
    <col min="5" max="5" width="0.85546875" style="30" hidden="1" customWidth="1"/>
    <col min="6" max="6" width="0.140625" style="30" customWidth="1"/>
    <col min="7" max="7" width="12.5703125" style="30" customWidth="1"/>
    <col min="8" max="8" width="9" style="30" customWidth="1"/>
    <col min="9" max="9" width="11" style="30" customWidth="1"/>
    <col min="10" max="10" width="9" style="30" customWidth="1"/>
    <col min="11" max="16384" width="9.140625" style="30"/>
  </cols>
  <sheetData>
    <row r="1" spans="1:12" hidden="1" x14ac:dyDescent="0.2">
      <c r="D1" s="29"/>
      <c r="E1" s="29"/>
      <c r="F1" s="29"/>
      <c r="G1" s="29"/>
    </row>
    <row r="2" spans="1:12" hidden="1" x14ac:dyDescent="0.2">
      <c r="D2" s="29"/>
      <c r="E2" s="29"/>
      <c r="F2" s="29"/>
      <c r="G2" s="29"/>
    </row>
    <row r="3" spans="1:12" ht="24.75" hidden="1" customHeight="1" x14ac:dyDescent="0.2">
      <c r="C3" s="211"/>
      <c r="D3" s="211"/>
      <c r="E3" s="211"/>
      <c r="F3" s="211"/>
      <c r="G3" s="211"/>
    </row>
    <row r="4" spans="1:12" ht="15.75" hidden="1" customHeight="1" x14ac:dyDescent="0.2">
      <c r="C4" s="31"/>
      <c r="D4" s="31"/>
      <c r="E4" s="31"/>
      <c r="F4" s="31"/>
      <c r="G4" s="31"/>
    </row>
    <row r="5" spans="1:12" s="32" customFormat="1" ht="15.75" customHeight="1" thickBot="1" x14ac:dyDescent="0.25">
      <c r="A5" s="212" t="s">
        <v>146</v>
      </c>
      <c r="B5" s="212"/>
      <c r="C5" s="212"/>
      <c r="D5" s="212"/>
      <c r="E5" s="212"/>
      <c r="F5" s="212"/>
      <c r="G5" s="212"/>
    </row>
    <row r="6" spans="1:12" s="36" customFormat="1" ht="46.5" customHeight="1" thickBot="1" x14ac:dyDescent="0.25">
      <c r="A6" s="33" t="s">
        <v>8</v>
      </c>
      <c r="B6" s="34" t="s">
        <v>108</v>
      </c>
      <c r="C6" s="123" t="s">
        <v>142</v>
      </c>
      <c r="D6" s="123" t="s">
        <v>145</v>
      </c>
      <c r="E6" s="123" t="s">
        <v>0</v>
      </c>
      <c r="F6" s="123" t="s">
        <v>143</v>
      </c>
      <c r="G6" s="124" t="s">
        <v>1</v>
      </c>
      <c r="K6" s="37"/>
      <c r="L6" s="37"/>
    </row>
    <row r="7" spans="1:12" s="39" customFormat="1" x14ac:dyDescent="0.2">
      <c r="A7" s="125" t="s">
        <v>141</v>
      </c>
      <c r="B7" s="126">
        <f>B8+B10+B14+B19+B24+B35+B42+B44+B48+B55+B56+B31+B33</f>
        <v>11311.2</v>
      </c>
      <c r="C7" s="126">
        <f>C8+C10+C14+C19+C24+C35+C42+C44+C48+C55+C56+C31+C33</f>
        <v>6138.9</v>
      </c>
      <c r="D7" s="126">
        <f>D8+D10+D14+D19+D24+D35+D42+D44+D48+D55+D56+D31+D33</f>
        <v>11501.700000000003</v>
      </c>
      <c r="E7" s="38"/>
      <c r="F7" s="64">
        <f t="shared" ref="F7:F32" si="0">D7/C7%</f>
        <v>187.35766994086893</v>
      </c>
      <c r="G7" s="65">
        <f t="shared" ref="G7:G18" si="1">D7/B7%</f>
        <v>101.68417144069596</v>
      </c>
    </row>
    <row r="8" spans="1:12" s="39" customFormat="1" x14ac:dyDescent="0.2">
      <c r="A8" s="119" t="s">
        <v>51</v>
      </c>
      <c r="B8" s="85">
        <f>B9</f>
        <v>4069.1</v>
      </c>
      <c r="C8" s="85">
        <f>C9</f>
        <v>2965.4</v>
      </c>
      <c r="D8" s="85">
        <f>D9</f>
        <v>4156.1000000000004</v>
      </c>
      <c r="E8" s="40" t="e">
        <f>D8/#REF!%</f>
        <v>#REF!</v>
      </c>
      <c r="F8" s="60">
        <f t="shared" si="0"/>
        <v>140.15309907600999</v>
      </c>
      <c r="G8" s="61">
        <f t="shared" si="1"/>
        <v>102.13806492836254</v>
      </c>
    </row>
    <row r="9" spans="1:12" s="39" customFormat="1" x14ac:dyDescent="0.2">
      <c r="A9" s="12" t="s">
        <v>2</v>
      </c>
      <c r="B9" s="73">
        <v>4069.1</v>
      </c>
      <c r="C9" s="73">
        <v>2965.4</v>
      </c>
      <c r="D9" s="73">
        <v>4156.1000000000004</v>
      </c>
      <c r="E9" s="40" t="e">
        <f>D9/#REF!%</f>
        <v>#REF!</v>
      </c>
      <c r="F9" s="60">
        <f t="shared" si="0"/>
        <v>140.15309907600999</v>
      </c>
      <c r="G9" s="61">
        <f t="shared" si="1"/>
        <v>102.13806492836254</v>
      </c>
    </row>
    <row r="10" spans="1:12" s="39" customFormat="1" x14ac:dyDescent="0.2">
      <c r="A10" s="119" t="s">
        <v>52</v>
      </c>
      <c r="B10" s="85">
        <f>B12+B13</f>
        <v>259</v>
      </c>
      <c r="C10" s="85">
        <f>C12+C13</f>
        <v>140.80000000000001</v>
      </c>
      <c r="D10" s="85">
        <f>D12+D13</f>
        <v>261.8</v>
      </c>
      <c r="E10" s="40" t="e">
        <f>D10/#REF!%</f>
        <v>#REF!</v>
      </c>
      <c r="F10" s="60">
        <f>D10/C10%</f>
        <v>185.9375</v>
      </c>
      <c r="G10" s="61">
        <f t="shared" si="1"/>
        <v>101.08108108108109</v>
      </c>
    </row>
    <row r="11" spans="1:12" s="39" customFormat="1" ht="25.5" hidden="1" x14ac:dyDescent="0.2">
      <c r="A11" s="12" t="s">
        <v>53</v>
      </c>
      <c r="B11" s="73">
        <v>0</v>
      </c>
      <c r="C11" s="73">
        <v>0</v>
      </c>
      <c r="D11" s="73">
        <v>0</v>
      </c>
      <c r="E11" s="40" t="e">
        <f>D11/#REF!%</f>
        <v>#REF!</v>
      </c>
      <c r="F11" s="60" t="e">
        <f>D11/C11%</f>
        <v>#DIV/0!</v>
      </c>
      <c r="G11" s="61" t="e">
        <f t="shared" si="1"/>
        <v>#DIV/0!</v>
      </c>
    </row>
    <row r="12" spans="1:12" s="39" customFormat="1" ht="25.5" x14ac:dyDescent="0.2">
      <c r="A12" s="86" t="s">
        <v>124</v>
      </c>
      <c r="B12" s="73">
        <v>254</v>
      </c>
      <c r="C12" s="73">
        <v>135.80000000000001</v>
      </c>
      <c r="D12" s="73">
        <v>256.8</v>
      </c>
      <c r="E12" s="40"/>
      <c r="F12" s="60">
        <f>D12/C12%</f>
        <v>189.10162002945506</v>
      </c>
      <c r="G12" s="61">
        <f t="shared" si="1"/>
        <v>101.10236220472441</v>
      </c>
    </row>
    <row r="13" spans="1:12" s="39" customFormat="1" x14ac:dyDescent="0.2">
      <c r="A13" s="12" t="s">
        <v>3</v>
      </c>
      <c r="B13" s="73">
        <v>5</v>
      </c>
      <c r="C13" s="73">
        <v>5</v>
      </c>
      <c r="D13" s="73">
        <v>5</v>
      </c>
      <c r="E13" s="40" t="e">
        <f>D13/#REF!%</f>
        <v>#REF!</v>
      </c>
      <c r="F13" s="60">
        <f t="shared" si="0"/>
        <v>100</v>
      </c>
      <c r="G13" s="61">
        <f t="shared" si="1"/>
        <v>100</v>
      </c>
    </row>
    <row r="14" spans="1:12" s="39" customFormat="1" x14ac:dyDescent="0.2">
      <c r="A14" s="119" t="s">
        <v>94</v>
      </c>
      <c r="B14" s="85">
        <f>B15+B16+B17+B18</f>
        <v>3822.5</v>
      </c>
      <c r="C14" s="85">
        <f>C15+C16+C17+C18</f>
        <v>2613.6999999999998</v>
      </c>
      <c r="D14" s="85">
        <f>D15+D16+D17+D18</f>
        <v>3797.5</v>
      </c>
      <c r="E14" s="40"/>
      <c r="F14" s="60">
        <f t="shared" si="0"/>
        <v>145.29211462677432</v>
      </c>
      <c r="G14" s="61">
        <f t="shared" si="1"/>
        <v>99.345977763243951</v>
      </c>
    </row>
    <row r="15" spans="1:12" s="39" customFormat="1" ht="15.4" customHeight="1" x14ac:dyDescent="0.2">
      <c r="A15" s="12" t="s">
        <v>95</v>
      </c>
      <c r="B15" s="73">
        <v>309.3</v>
      </c>
      <c r="C15" s="76">
        <v>240.2</v>
      </c>
      <c r="D15" s="77">
        <v>313.89999999999998</v>
      </c>
      <c r="E15" s="40"/>
      <c r="F15" s="60">
        <f t="shared" si="0"/>
        <v>130.68276436303083</v>
      </c>
      <c r="G15" s="61">
        <f t="shared" si="1"/>
        <v>101.48722922728741</v>
      </c>
    </row>
    <row r="16" spans="1:12" s="39" customFormat="1" ht="15.4" customHeight="1" x14ac:dyDescent="0.2">
      <c r="A16" s="86" t="s">
        <v>109</v>
      </c>
      <c r="B16" s="73">
        <v>902.5</v>
      </c>
      <c r="C16" s="76">
        <v>670</v>
      </c>
      <c r="D16" s="77">
        <v>924.6</v>
      </c>
      <c r="E16" s="40"/>
      <c r="F16" s="60">
        <f t="shared" si="0"/>
        <v>138</v>
      </c>
      <c r="G16" s="61">
        <f t="shared" si="1"/>
        <v>102.44875346260388</v>
      </c>
    </row>
    <row r="17" spans="1:7" s="39" customFormat="1" ht="15.4" customHeight="1" x14ac:dyDescent="0.2">
      <c r="A17" s="86" t="s">
        <v>110</v>
      </c>
      <c r="B17" s="73">
        <v>420.4</v>
      </c>
      <c r="C17" s="76">
        <v>382.8</v>
      </c>
      <c r="D17" s="77">
        <v>428.2</v>
      </c>
      <c r="E17" s="40"/>
      <c r="F17" s="60">
        <f t="shared" si="0"/>
        <v>111.85997910135841</v>
      </c>
      <c r="G17" s="61">
        <f t="shared" si="1"/>
        <v>101.85537583254045</v>
      </c>
    </row>
    <row r="18" spans="1:7" s="39" customFormat="1" ht="12" customHeight="1" x14ac:dyDescent="0.2">
      <c r="A18" s="12" t="s">
        <v>96</v>
      </c>
      <c r="B18" s="73">
        <v>2190.3000000000002</v>
      </c>
      <c r="C18" s="76">
        <v>1320.7</v>
      </c>
      <c r="D18" s="77">
        <v>2130.8000000000002</v>
      </c>
      <c r="E18" s="40"/>
      <c r="F18" s="60">
        <f t="shared" si="0"/>
        <v>161.33868403119558</v>
      </c>
      <c r="G18" s="61">
        <f t="shared" si="1"/>
        <v>97.283477149248966</v>
      </c>
    </row>
    <row r="19" spans="1:7" s="39" customFormat="1" hidden="1" x14ac:dyDescent="0.2">
      <c r="A19" s="13" t="s">
        <v>54</v>
      </c>
      <c r="B19" s="72">
        <f>B20+B22+B23</f>
        <v>0</v>
      </c>
      <c r="C19" s="72">
        <v>0</v>
      </c>
      <c r="D19" s="72">
        <v>0</v>
      </c>
      <c r="E19" s="40" t="e">
        <f>D19/#REF!%</f>
        <v>#REF!</v>
      </c>
      <c r="F19" s="60" t="e">
        <f t="shared" si="0"/>
        <v>#DIV/0!</v>
      </c>
      <c r="G19" s="61" t="e">
        <f t="shared" ref="G19:G32" si="2">D19/B19%</f>
        <v>#DIV/0!</v>
      </c>
    </row>
    <row r="20" spans="1:7" s="39" customFormat="1" ht="25.5" hidden="1" x14ac:dyDescent="0.2">
      <c r="A20" s="14" t="s">
        <v>55</v>
      </c>
      <c r="B20" s="73">
        <v>0</v>
      </c>
      <c r="C20" s="73">
        <v>0</v>
      </c>
      <c r="D20" s="73">
        <v>0</v>
      </c>
      <c r="E20" s="40" t="e">
        <f>D20/#REF!%</f>
        <v>#REF!</v>
      </c>
      <c r="F20" s="60" t="e">
        <f t="shared" si="0"/>
        <v>#DIV/0!</v>
      </c>
      <c r="G20" s="61" t="e">
        <f t="shared" si="2"/>
        <v>#DIV/0!</v>
      </c>
    </row>
    <row r="21" spans="1:7" s="39" customFormat="1" ht="51" hidden="1" x14ac:dyDescent="0.2">
      <c r="A21" s="14" t="s">
        <v>7</v>
      </c>
      <c r="B21" s="73">
        <v>0</v>
      </c>
      <c r="C21" s="73">
        <v>0</v>
      </c>
      <c r="D21" s="73">
        <v>0</v>
      </c>
      <c r="E21" s="40"/>
      <c r="F21" s="60" t="e">
        <f t="shared" si="0"/>
        <v>#DIV/0!</v>
      </c>
      <c r="G21" s="61" t="e">
        <f t="shared" si="2"/>
        <v>#DIV/0!</v>
      </c>
    </row>
    <row r="22" spans="1:7" s="39" customFormat="1" ht="38.25" hidden="1" x14ac:dyDescent="0.2">
      <c r="A22" s="14" t="s">
        <v>56</v>
      </c>
      <c r="B22" s="73">
        <v>0</v>
      </c>
      <c r="C22" s="73">
        <v>0</v>
      </c>
      <c r="D22" s="73">
        <v>0</v>
      </c>
      <c r="E22" s="40" t="e">
        <f>SUM(E23:E24)</f>
        <v>#REF!</v>
      </c>
      <c r="F22" s="60" t="e">
        <f t="shared" si="0"/>
        <v>#DIV/0!</v>
      </c>
      <c r="G22" s="61" t="e">
        <f t="shared" si="2"/>
        <v>#DIV/0!</v>
      </c>
    </row>
    <row r="23" spans="1:7" s="39" customFormat="1" ht="51" hidden="1" x14ac:dyDescent="0.2">
      <c r="A23" s="14" t="s">
        <v>57</v>
      </c>
      <c r="B23" s="73">
        <v>0</v>
      </c>
      <c r="C23" s="73">
        <v>0</v>
      </c>
      <c r="D23" s="73">
        <v>0</v>
      </c>
      <c r="E23" s="40" t="e">
        <f>D23/#REF!%</f>
        <v>#REF!</v>
      </c>
      <c r="F23" s="60" t="e">
        <f t="shared" si="0"/>
        <v>#DIV/0!</v>
      </c>
      <c r="G23" s="61" t="e">
        <f t="shared" si="2"/>
        <v>#DIV/0!</v>
      </c>
    </row>
    <row r="24" spans="1:7" s="39" customFormat="1" ht="38.25" hidden="1" x14ac:dyDescent="0.2">
      <c r="A24" s="11" t="s">
        <v>58</v>
      </c>
      <c r="B24" s="72">
        <f>B25+B28+B26</f>
        <v>0</v>
      </c>
      <c r="C24" s="72">
        <v>0</v>
      </c>
      <c r="D24" s="72">
        <v>0</v>
      </c>
      <c r="E24" s="40"/>
      <c r="F24" s="60" t="e">
        <f t="shared" si="0"/>
        <v>#DIV/0!</v>
      </c>
      <c r="G24" s="61" t="e">
        <f t="shared" si="2"/>
        <v>#DIV/0!</v>
      </c>
    </row>
    <row r="25" spans="1:7" s="39" customFormat="1" ht="25.5" hidden="1" x14ac:dyDescent="0.2">
      <c r="A25" s="15" t="s">
        <v>59</v>
      </c>
      <c r="B25" s="73">
        <v>0</v>
      </c>
      <c r="C25" s="73">
        <v>0</v>
      </c>
      <c r="D25" s="73">
        <v>0</v>
      </c>
      <c r="E25" s="40"/>
      <c r="F25" s="60" t="e">
        <f t="shared" si="0"/>
        <v>#DIV/0!</v>
      </c>
      <c r="G25" s="61" t="e">
        <f t="shared" si="2"/>
        <v>#DIV/0!</v>
      </c>
    </row>
    <row r="26" spans="1:7" s="39" customFormat="1" hidden="1" x14ac:dyDescent="0.2">
      <c r="A26" s="15" t="s">
        <v>4</v>
      </c>
      <c r="B26" s="73">
        <v>0</v>
      </c>
      <c r="C26" s="73">
        <v>0</v>
      </c>
      <c r="D26" s="73">
        <v>0</v>
      </c>
      <c r="E26" s="40"/>
      <c r="F26" s="60" t="e">
        <f t="shared" si="0"/>
        <v>#DIV/0!</v>
      </c>
      <c r="G26" s="61" t="e">
        <f t="shared" si="2"/>
        <v>#DIV/0!</v>
      </c>
    </row>
    <row r="27" spans="1:7" s="39" customFormat="1" ht="25.5" hidden="1" x14ac:dyDescent="0.2">
      <c r="A27" s="14" t="s">
        <v>60</v>
      </c>
      <c r="B27" s="73">
        <v>0</v>
      </c>
      <c r="C27" s="73">
        <v>0</v>
      </c>
      <c r="D27" s="73">
        <v>0</v>
      </c>
      <c r="E27" s="40"/>
      <c r="F27" s="60" t="e">
        <f t="shared" si="0"/>
        <v>#DIV/0!</v>
      </c>
      <c r="G27" s="61" t="e">
        <f t="shared" si="2"/>
        <v>#DIV/0!</v>
      </c>
    </row>
    <row r="28" spans="1:7" s="39" customFormat="1" ht="25.5" hidden="1" x14ac:dyDescent="0.2">
      <c r="A28" s="15" t="s">
        <v>61</v>
      </c>
      <c r="B28" s="73">
        <v>0</v>
      </c>
      <c r="C28" s="73">
        <v>0</v>
      </c>
      <c r="D28" s="73">
        <v>0</v>
      </c>
      <c r="E28" s="40"/>
      <c r="F28" s="60" t="e">
        <f t="shared" si="0"/>
        <v>#DIV/0!</v>
      </c>
      <c r="G28" s="61" t="e">
        <f t="shared" si="2"/>
        <v>#DIV/0!</v>
      </c>
    </row>
    <row r="29" spans="1:7" s="39" customFormat="1" ht="51" hidden="1" x14ac:dyDescent="0.2">
      <c r="A29" s="14" t="s">
        <v>62</v>
      </c>
      <c r="B29" s="73">
        <v>0</v>
      </c>
      <c r="C29" s="73">
        <v>0</v>
      </c>
      <c r="D29" s="73">
        <v>0</v>
      </c>
      <c r="E29" s="40"/>
      <c r="F29" s="60" t="e">
        <f t="shared" si="0"/>
        <v>#DIV/0!</v>
      </c>
      <c r="G29" s="61" t="e">
        <f t="shared" si="2"/>
        <v>#DIV/0!</v>
      </c>
    </row>
    <row r="30" spans="1:7" s="39" customFormat="1" hidden="1" x14ac:dyDescent="0.2">
      <c r="A30" s="14" t="s">
        <v>63</v>
      </c>
      <c r="B30" s="73">
        <v>0</v>
      </c>
      <c r="C30" s="73">
        <v>0</v>
      </c>
      <c r="D30" s="73">
        <v>0</v>
      </c>
      <c r="E30" s="40"/>
      <c r="F30" s="60" t="e">
        <f t="shared" si="0"/>
        <v>#DIV/0!</v>
      </c>
      <c r="G30" s="61" t="e">
        <f t="shared" si="2"/>
        <v>#DIV/0!</v>
      </c>
    </row>
    <row r="31" spans="1:7" s="39" customFormat="1" x14ac:dyDescent="0.2">
      <c r="A31" s="94" t="s">
        <v>54</v>
      </c>
      <c r="B31" s="96">
        <f>B32</f>
        <v>27.7</v>
      </c>
      <c r="C31" s="96">
        <f>C32</f>
        <v>15.6</v>
      </c>
      <c r="D31" s="96">
        <f>D32</f>
        <v>28.4</v>
      </c>
      <c r="E31" s="40"/>
      <c r="F31" s="60">
        <f t="shared" si="0"/>
        <v>182.05128205128204</v>
      </c>
      <c r="G31" s="61">
        <f t="shared" si="2"/>
        <v>102.52707581227438</v>
      </c>
    </row>
    <row r="32" spans="1:7" s="39" customFormat="1" ht="63.75" x14ac:dyDescent="0.2">
      <c r="A32" s="87" t="s">
        <v>125</v>
      </c>
      <c r="B32" s="73">
        <v>27.7</v>
      </c>
      <c r="C32" s="73">
        <v>15.6</v>
      </c>
      <c r="D32" s="73">
        <v>28.4</v>
      </c>
      <c r="E32" s="40"/>
      <c r="F32" s="60">
        <f t="shared" si="0"/>
        <v>182.05128205128204</v>
      </c>
      <c r="G32" s="61">
        <f t="shared" si="2"/>
        <v>102.52707581227438</v>
      </c>
    </row>
    <row r="33" spans="1:7" s="39" customFormat="1" ht="31.5" x14ac:dyDescent="0.2">
      <c r="A33" s="95" t="s">
        <v>126</v>
      </c>
      <c r="B33" s="96">
        <f>B34</f>
        <v>0</v>
      </c>
      <c r="C33" s="96">
        <f>C34</f>
        <v>0</v>
      </c>
      <c r="D33" s="96">
        <f>D34</f>
        <v>-5.8</v>
      </c>
      <c r="E33" s="40"/>
      <c r="F33" s="93"/>
      <c r="G33" s="61"/>
    </row>
    <row r="34" spans="1:7" s="39" customFormat="1" ht="25.5" x14ac:dyDescent="0.2">
      <c r="A34" s="87" t="s">
        <v>127</v>
      </c>
      <c r="B34" s="73"/>
      <c r="C34" s="73">
        <v>0</v>
      </c>
      <c r="D34" s="73">
        <v>-5.8</v>
      </c>
      <c r="E34" s="40"/>
      <c r="F34" s="60"/>
      <c r="G34" s="61"/>
    </row>
    <row r="35" spans="1:7" s="39" customFormat="1" ht="38.25" x14ac:dyDescent="0.2">
      <c r="A35" s="118" t="s">
        <v>64</v>
      </c>
      <c r="B35" s="85">
        <f>B36+B38+B41</f>
        <v>470.9</v>
      </c>
      <c r="C35" s="85">
        <f>C36+C38+C41</f>
        <v>384.9</v>
      </c>
      <c r="D35" s="85">
        <f>D36+D38+D41</f>
        <v>474.9</v>
      </c>
      <c r="E35" s="40"/>
      <c r="F35" s="60">
        <f>D35/C35%</f>
        <v>123.38269680436477</v>
      </c>
      <c r="G35" s="61">
        <f>D35/B35%</f>
        <v>100.84943724782332</v>
      </c>
    </row>
    <row r="36" spans="1:7" s="39" customFormat="1" ht="25.5" hidden="1" x14ac:dyDescent="0.2">
      <c r="A36" s="15" t="s">
        <v>65</v>
      </c>
      <c r="B36" s="71">
        <v>0</v>
      </c>
      <c r="C36" s="71">
        <v>0</v>
      </c>
      <c r="D36" s="71">
        <v>0</v>
      </c>
      <c r="E36" s="40" t="e">
        <f>D36/#REF!%</f>
        <v>#REF!</v>
      </c>
      <c r="F36" s="61">
        <v>0</v>
      </c>
      <c r="G36" s="61">
        <v>0</v>
      </c>
    </row>
    <row r="37" spans="1:7" s="39" customFormat="1" ht="38.25" hidden="1" x14ac:dyDescent="0.2">
      <c r="A37" s="14" t="s">
        <v>66</v>
      </c>
      <c r="B37" s="78">
        <v>0</v>
      </c>
      <c r="C37" s="78">
        <v>0</v>
      </c>
      <c r="D37" s="78">
        <v>0</v>
      </c>
      <c r="E37" s="40" t="e">
        <f>D37/#REF!%</f>
        <v>#REF!</v>
      </c>
      <c r="F37" s="61">
        <v>0</v>
      </c>
      <c r="G37" s="61">
        <v>0</v>
      </c>
    </row>
    <row r="38" spans="1:7" s="39" customFormat="1" ht="25.5" x14ac:dyDescent="0.2">
      <c r="A38" s="15" t="s">
        <v>80</v>
      </c>
      <c r="B38" s="71">
        <f>B39+B40</f>
        <v>470.9</v>
      </c>
      <c r="C38" s="71">
        <f>C39+C40</f>
        <v>384.9</v>
      </c>
      <c r="D38" s="71">
        <f>D39+D40</f>
        <v>474.9</v>
      </c>
      <c r="E38" s="40"/>
      <c r="F38" s="60">
        <f>D38/C38%</f>
        <v>123.38269680436477</v>
      </c>
      <c r="G38" s="61">
        <f>D38/B38%</f>
        <v>100.84943724782332</v>
      </c>
    </row>
    <row r="39" spans="1:7" s="39" customFormat="1" ht="63.75" x14ac:dyDescent="0.2">
      <c r="A39" s="89" t="s">
        <v>111</v>
      </c>
      <c r="B39" s="73">
        <v>470.9</v>
      </c>
      <c r="C39" s="73">
        <v>384.9</v>
      </c>
      <c r="D39" s="73">
        <v>474.9</v>
      </c>
      <c r="E39" s="56"/>
      <c r="F39" s="67">
        <f>D39/C39%</f>
        <v>123.38269680436477</v>
      </c>
      <c r="G39" s="68">
        <f>D39/B39%</f>
        <v>100.84943724782332</v>
      </c>
    </row>
    <row r="40" spans="1:7" s="39" customFormat="1" ht="60.95" customHeight="1" x14ac:dyDescent="0.2">
      <c r="A40" s="19" t="s">
        <v>81</v>
      </c>
      <c r="B40" s="73">
        <v>0</v>
      </c>
      <c r="C40" s="73">
        <v>0</v>
      </c>
      <c r="D40" s="73">
        <v>0</v>
      </c>
      <c r="E40" s="56"/>
      <c r="F40" s="67"/>
      <c r="G40" s="68"/>
    </row>
    <row r="41" spans="1:7" s="39" customFormat="1" ht="39.75" customHeight="1" x14ac:dyDescent="0.2">
      <c r="A41" s="19" t="s">
        <v>104</v>
      </c>
      <c r="B41" s="71">
        <v>0</v>
      </c>
      <c r="C41" s="71">
        <v>0</v>
      </c>
      <c r="D41" s="71">
        <v>0</v>
      </c>
      <c r="E41" s="40"/>
      <c r="F41" s="61">
        <v>0</v>
      </c>
      <c r="G41" s="61">
        <v>0</v>
      </c>
    </row>
    <row r="42" spans="1:7" s="39" customFormat="1" ht="27.75" hidden="1" customHeight="1" x14ac:dyDescent="0.2">
      <c r="A42" s="11" t="s">
        <v>67</v>
      </c>
      <c r="B42" s="72">
        <f>B43</f>
        <v>0</v>
      </c>
      <c r="C42" s="72">
        <f>C43</f>
        <v>0</v>
      </c>
      <c r="D42" s="72">
        <f>D43</f>
        <v>0</v>
      </c>
      <c r="E42" s="40" t="e">
        <f>D42/#REF!%</f>
        <v>#REF!</v>
      </c>
      <c r="F42" s="61">
        <v>0</v>
      </c>
      <c r="G42" s="61">
        <v>0</v>
      </c>
    </row>
    <row r="43" spans="1:7" s="39" customFormat="1" ht="27.75" hidden="1" customHeight="1" x14ac:dyDescent="0.2">
      <c r="A43" s="12" t="s">
        <v>5</v>
      </c>
      <c r="B43" s="78">
        <v>0</v>
      </c>
      <c r="C43" s="78">
        <v>0</v>
      </c>
      <c r="D43" s="78">
        <v>0</v>
      </c>
      <c r="E43" s="42"/>
      <c r="F43" s="61">
        <v>0</v>
      </c>
      <c r="G43" s="61">
        <v>0</v>
      </c>
    </row>
    <row r="44" spans="1:7" s="39" customFormat="1" ht="27.75" hidden="1" customHeight="1" x14ac:dyDescent="0.2">
      <c r="A44" s="11" t="s">
        <v>68</v>
      </c>
      <c r="B44" s="72">
        <f t="shared" ref="B44:D45" si="3">B45</f>
        <v>0</v>
      </c>
      <c r="C44" s="72">
        <f t="shared" si="3"/>
        <v>0</v>
      </c>
      <c r="D44" s="72">
        <f t="shared" si="3"/>
        <v>0</v>
      </c>
      <c r="E44" s="40" t="e">
        <f>D44/#REF!%</f>
        <v>#REF!</v>
      </c>
      <c r="F44" s="61">
        <v>0</v>
      </c>
      <c r="G44" s="61">
        <v>0</v>
      </c>
    </row>
    <row r="45" spans="1:7" s="39" customFormat="1" ht="27.75" hidden="1" customHeight="1" x14ac:dyDescent="0.2">
      <c r="A45" s="16" t="s">
        <v>6</v>
      </c>
      <c r="B45" s="71">
        <v>0</v>
      </c>
      <c r="C45" s="71">
        <f t="shared" si="3"/>
        <v>0</v>
      </c>
      <c r="D45" s="71">
        <f t="shared" si="3"/>
        <v>0</v>
      </c>
      <c r="E45" s="40" t="e">
        <f>D45/#REF!%</f>
        <v>#REF!</v>
      </c>
      <c r="F45" s="61">
        <v>0</v>
      </c>
      <c r="G45" s="61">
        <v>0</v>
      </c>
    </row>
    <row r="46" spans="1:7" s="39" customFormat="1" ht="27.75" hidden="1" customHeight="1" x14ac:dyDescent="0.2">
      <c r="A46" s="12" t="s">
        <v>69</v>
      </c>
      <c r="B46" s="78">
        <v>0</v>
      </c>
      <c r="C46" s="78">
        <v>0</v>
      </c>
      <c r="D46" s="78">
        <v>0</v>
      </c>
      <c r="E46" s="40" t="e">
        <f>D46/#REF!%</f>
        <v>#REF!</v>
      </c>
      <c r="F46" s="61">
        <v>0</v>
      </c>
      <c r="G46" s="61">
        <v>0</v>
      </c>
    </row>
    <row r="47" spans="1:7" s="39" customFormat="1" ht="27.75" hidden="1" customHeight="1" x14ac:dyDescent="0.2">
      <c r="A47" s="12" t="s">
        <v>70</v>
      </c>
      <c r="B47" s="78">
        <v>0</v>
      </c>
      <c r="C47" s="78">
        <v>0</v>
      </c>
      <c r="D47" s="78">
        <v>0</v>
      </c>
      <c r="E47" s="40"/>
      <c r="F47" s="61">
        <v>0</v>
      </c>
      <c r="G47" s="61">
        <v>0</v>
      </c>
    </row>
    <row r="48" spans="1:7" s="39" customFormat="1" ht="27.75" customHeight="1" x14ac:dyDescent="0.2">
      <c r="A48" s="119" t="s">
        <v>97</v>
      </c>
      <c r="B48" s="96">
        <f>B49+B50+B54</f>
        <v>2670.3</v>
      </c>
      <c r="C48" s="96">
        <f>C49+C50+C54</f>
        <v>26.8</v>
      </c>
      <c r="D48" s="96">
        <f>D49+D50+D54</f>
        <v>2930</v>
      </c>
      <c r="E48" s="40"/>
      <c r="F48" s="60">
        <f t="shared" ref="F48:F56" si="4">D48/C48%</f>
        <v>10932.835820895521</v>
      </c>
      <c r="G48" s="61">
        <f t="shared" ref="G48:G56" si="5">D48/B48%</f>
        <v>109.72549900760212</v>
      </c>
    </row>
    <row r="49" spans="1:7" s="39" customFormat="1" ht="30" x14ac:dyDescent="0.2">
      <c r="A49" s="88" t="s">
        <v>112</v>
      </c>
      <c r="B49" s="78">
        <v>0</v>
      </c>
      <c r="C49" s="78">
        <v>0</v>
      </c>
      <c r="D49" s="78">
        <v>251.5</v>
      </c>
      <c r="E49" s="40"/>
      <c r="F49" s="60"/>
      <c r="G49" s="61"/>
    </row>
    <row r="50" spans="1:7" s="39" customFormat="1" ht="47.1" customHeight="1" x14ac:dyDescent="0.2">
      <c r="A50" s="88" t="s">
        <v>113</v>
      </c>
      <c r="B50" s="90">
        <v>26.8</v>
      </c>
      <c r="C50" s="90">
        <v>26.8</v>
      </c>
      <c r="D50" s="90">
        <v>27.5</v>
      </c>
      <c r="E50" s="40" t="e">
        <f>D50/#REF!%</f>
        <v>#REF!</v>
      </c>
      <c r="F50" s="60">
        <f t="shared" si="4"/>
        <v>102.61194029850746</v>
      </c>
      <c r="G50" s="61">
        <f t="shared" si="5"/>
        <v>102.61194029850746</v>
      </c>
    </row>
    <row r="51" spans="1:7" s="39" customFormat="1" ht="0.75" hidden="1" customHeight="1" x14ac:dyDescent="0.2">
      <c r="A51" s="16"/>
      <c r="B51" s="71">
        <v>0</v>
      </c>
      <c r="C51" s="71">
        <v>0</v>
      </c>
      <c r="D51" s="71">
        <v>0</v>
      </c>
      <c r="E51" s="40" t="e">
        <f>D51/#REF!%</f>
        <v>#REF!</v>
      </c>
      <c r="F51" s="60" t="e">
        <f t="shared" si="4"/>
        <v>#DIV/0!</v>
      </c>
      <c r="G51" s="61" t="e">
        <f t="shared" si="5"/>
        <v>#DIV/0!</v>
      </c>
    </row>
    <row r="52" spans="1:7" s="39" customFormat="1" ht="20.100000000000001" hidden="1" customHeight="1" x14ac:dyDescent="0.2">
      <c r="A52" s="14"/>
      <c r="B52" s="73">
        <v>0</v>
      </c>
      <c r="C52" s="73">
        <v>0</v>
      </c>
      <c r="D52" s="73">
        <v>0</v>
      </c>
      <c r="E52" s="40">
        <v>0</v>
      </c>
      <c r="F52" s="60" t="e">
        <f t="shared" si="4"/>
        <v>#DIV/0!</v>
      </c>
      <c r="G52" s="61" t="e">
        <f t="shared" si="5"/>
        <v>#DIV/0!</v>
      </c>
    </row>
    <row r="53" spans="1:7" s="39" customFormat="1" hidden="1" x14ac:dyDescent="0.2">
      <c r="A53" s="14"/>
      <c r="B53" s="73"/>
      <c r="C53" s="73"/>
      <c r="D53" s="73"/>
      <c r="E53" s="40"/>
      <c r="F53" s="60" t="e">
        <f t="shared" si="4"/>
        <v>#DIV/0!</v>
      </c>
      <c r="G53" s="61" t="e">
        <f t="shared" si="5"/>
        <v>#DIV/0!</v>
      </c>
    </row>
    <row r="54" spans="1:7" s="39" customFormat="1" ht="38.25" x14ac:dyDescent="0.2">
      <c r="A54" s="128" t="s">
        <v>147</v>
      </c>
      <c r="B54" s="73">
        <v>2643.5</v>
      </c>
      <c r="C54" s="73"/>
      <c r="D54" s="73">
        <v>2651</v>
      </c>
      <c r="E54" s="40"/>
      <c r="F54" s="60"/>
      <c r="G54" s="61">
        <f t="shared" si="5"/>
        <v>100.28371477208248</v>
      </c>
    </row>
    <row r="55" spans="1:7" s="39" customFormat="1" x14ac:dyDescent="0.2">
      <c r="A55" s="20" t="s">
        <v>82</v>
      </c>
      <c r="B55" s="79">
        <v>0</v>
      </c>
      <c r="C55" s="79">
        <v>0</v>
      </c>
      <c r="D55" s="79">
        <v>-132.9</v>
      </c>
      <c r="E55" s="43"/>
      <c r="F55" s="60"/>
      <c r="G55" s="61"/>
    </row>
    <row r="56" spans="1:7" s="39" customFormat="1" x14ac:dyDescent="0.2">
      <c r="A56" s="20" t="s">
        <v>83</v>
      </c>
      <c r="B56" s="79">
        <v>-8.3000000000000007</v>
      </c>
      <c r="C56" s="79">
        <v>-8.3000000000000007</v>
      </c>
      <c r="D56" s="79">
        <v>-8.3000000000000007</v>
      </c>
      <c r="E56" s="40"/>
      <c r="F56" s="60">
        <f t="shared" si="4"/>
        <v>100</v>
      </c>
      <c r="G56" s="61">
        <f t="shared" si="5"/>
        <v>100</v>
      </c>
    </row>
    <row r="57" spans="1:7" s="39" customFormat="1" x14ac:dyDescent="0.2">
      <c r="A57" s="117" t="s">
        <v>74</v>
      </c>
      <c r="B57" s="96">
        <f>B58</f>
        <v>12450.399999999998</v>
      </c>
      <c r="C57" s="96">
        <f>C58</f>
        <v>10095.300000000001</v>
      </c>
      <c r="D57" s="96">
        <f>D58</f>
        <v>10702.4</v>
      </c>
      <c r="E57" s="40"/>
      <c r="F57" s="60">
        <f>D57/C57%</f>
        <v>106.0136895386962</v>
      </c>
      <c r="G57" s="61">
        <f>D57/B57%</f>
        <v>85.960290432435926</v>
      </c>
    </row>
    <row r="58" spans="1:7" s="39" customFormat="1" ht="25.5" x14ac:dyDescent="0.2">
      <c r="A58" s="17" t="s">
        <v>75</v>
      </c>
      <c r="B58" s="85">
        <f>B59+B64+B80+B84</f>
        <v>12450.399999999998</v>
      </c>
      <c r="C58" s="85">
        <f>C59+C64+C80+C84</f>
        <v>10095.300000000001</v>
      </c>
      <c r="D58" s="85">
        <f>D59+D64+D80+D84</f>
        <v>10702.4</v>
      </c>
      <c r="E58" s="40">
        <v>0</v>
      </c>
      <c r="F58" s="60">
        <f>D58/C58%</f>
        <v>106.0136895386962</v>
      </c>
      <c r="G58" s="61">
        <f>D58/B58%</f>
        <v>85.960290432435926</v>
      </c>
    </row>
    <row r="59" spans="1:7" s="39" customFormat="1" ht="25.5" x14ac:dyDescent="0.2">
      <c r="A59" s="17" t="s">
        <v>76</v>
      </c>
      <c r="B59" s="71">
        <f>B61+B62</f>
        <v>1180.9000000000001</v>
      </c>
      <c r="C59" s="71">
        <f>C61+C62</f>
        <v>1020.9</v>
      </c>
      <c r="D59" s="71">
        <f>D61+D62</f>
        <v>1180.9000000000001</v>
      </c>
      <c r="E59" s="40"/>
      <c r="F59" s="60">
        <f>D59/C59%</f>
        <v>115.67244588108532</v>
      </c>
      <c r="G59" s="61">
        <f>D59/B59%</f>
        <v>100</v>
      </c>
    </row>
    <row r="60" spans="1:7" s="39" customFormat="1" ht="25.5" hidden="1" x14ac:dyDescent="0.2">
      <c r="A60" s="18" t="s">
        <v>77</v>
      </c>
      <c r="B60" s="73">
        <v>0</v>
      </c>
      <c r="C60" s="73">
        <v>0</v>
      </c>
      <c r="D60" s="73">
        <v>0</v>
      </c>
      <c r="E60" s="40">
        <v>0</v>
      </c>
      <c r="F60" s="60" t="e">
        <f>D60/C60%</f>
        <v>#DIV/0!</v>
      </c>
      <c r="G60" s="61" t="e">
        <f>D60/B60%</f>
        <v>#DIV/0!</v>
      </c>
    </row>
    <row r="61" spans="1:7" s="39" customFormat="1" ht="25.5" x14ac:dyDescent="0.2">
      <c r="A61" s="18" t="s">
        <v>102</v>
      </c>
      <c r="B61" s="73">
        <v>1180.9000000000001</v>
      </c>
      <c r="C61" s="73">
        <v>1020.9</v>
      </c>
      <c r="D61" s="73">
        <v>1180.9000000000001</v>
      </c>
      <c r="E61" s="40" t="e">
        <f>D61/#REF!%</f>
        <v>#REF!</v>
      </c>
      <c r="F61" s="60">
        <f>D61/C61%</f>
        <v>115.67244588108532</v>
      </c>
      <c r="G61" s="61">
        <f>D61/B61%</f>
        <v>100</v>
      </c>
    </row>
    <row r="62" spans="1:7" s="39" customFormat="1" ht="25.5" x14ac:dyDescent="0.2">
      <c r="A62" s="18" t="s">
        <v>99</v>
      </c>
      <c r="B62" s="73"/>
      <c r="C62" s="73"/>
      <c r="D62" s="73"/>
      <c r="E62" s="40"/>
      <c r="F62" s="60"/>
      <c r="G62" s="61"/>
    </row>
    <row r="63" spans="1:7" s="39" customFormat="1" ht="25.5" hidden="1" x14ac:dyDescent="0.2">
      <c r="A63" s="18" t="s">
        <v>100</v>
      </c>
      <c r="B63" s="73">
        <v>0</v>
      </c>
      <c r="C63" s="73">
        <v>0</v>
      </c>
      <c r="D63" s="73">
        <v>0</v>
      </c>
      <c r="E63" s="40"/>
      <c r="F63" s="60">
        <v>0</v>
      </c>
      <c r="G63" s="61">
        <v>0</v>
      </c>
    </row>
    <row r="64" spans="1:7" s="39" customFormat="1" ht="25.5" x14ac:dyDescent="0.2">
      <c r="A64" s="16" t="s">
        <v>117</v>
      </c>
      <c r="B64" s="71">
        <f>B76+B77+B78</f>
        <v>11000.099999999999</v>
      </c>
      <c r="C64" s="71">
        <f>C76+C77+C78</f>
        <v>8978.2000000000007</v>
      </c>
      <c r="D64" s="71">
        <f>D76+D77+D78</f>
        <v>9252.1</v>
      </c>
      <c r="E64" s="40">
        <v>0</v>
      </c>
      <c r="F64" s="60">
        <f>D64/C64%</f>
        <v>103.05072286204361</v>
      </c>
      <c r="G64" s="61">
        <f>D64/B64%</f>
        <v>84.109235370587555</v>
      </c>
    </row>
    <row r="65" spans="1:7" s="39" customFormat="1" hidden="1" x14ac:dyDescent="0.2">
      <c r="A65" s="12"/>
      <c r="B65" s="73">
        <v>0</v>
      </c>
      <c r="C65" s="73">
        <v>0</v>
      </c>
      <c r="D65" s="73">
        <v>0</v>
      </c>
      <c r="E65" s="40"/>
      <c r="F65" s="60" t="e">
        <f t="shared" ref="F65:F77" si="6">D65/C65%</f>
        <v>#DIV/0!</v>
      </c>
      <c r="G65" s="61">
        <v>0</v>
      </c>
    </row>
    <row r="66" spans="1:7" s="39" customFormat="1" hidden="1" x14ac:dyDescent="0.2">
      <c r="A66" s="12"/>
      <c r="B66" s="73">
        <v>0</v>
      </c>
      <c r="C66" s="73">
        <v>0</v>
      </c>
      <c r="D66" s="73">
        <v>0</v>
      </c>
      <c r="E66" s="40"/>
      <c r="F66" s="60" t="e">
        <f t="shared" si="6"/>
        <v>#DIV/0!</v>
      </c>
      <c r="G66" s="61">
        <v>0</v>
      </c>
    </row>
    <row r="67" spans="1:7" s="39" customFormat="1" hidden="1" x14ac:dyDescent="0.2">
      <c r="A67" s="12"/>
      <c r="B67" s="73">
        <v>0</v>
      </c>
      <c r="C67" s="73">
        <v>0</v>
      </c>
      <c r="D67" s="73">
        <v>0</v>
      </c>
      <c r="E67" s="42"/>
      <c r="F67" s="60" t="e">
        <f t="shared" si="6"/>
        <v>#DIV/0!</v>
      </c>
      <c r="G67" s="61">
        <v>0</v>
      </c>
    </row>
    <row r="68" spans="1:7" s="39" customFormat="1" hidden="1" x14ac:dyDescent="0.2">
      <c r="A68" s="12"/>
      <c r="B68" s="73">
        <v>0</v>
      </c>
      <c r="C68" s="73">
        <v>0</v>
      </c>
      <c r="D68" s="73">
        <v>0</v>
      </c>
      <c r="E68" s="42"/>
      <c r="F68" s="60" t="e">
        <f t="shared" si="6"/>
        <v>#DIV/0!</v>
      </c>
      <c r="G68" s="61">
        <v>0</v>
      </c>
    </row>
    <row r="69" spans="1:7" s="39" customFormat="1" hidden="1" x14ac:dyDescent="0.2">
      <c r="A69" s="12"/>
      <c r="B69" s="73">
        <v>0</v>
      </c>
      <c r="C69" s="73">
        <v>0</v>
      </c>
      <c r="D69" s="73">
        <v>0</v>
      </c>
      <c r="E69" s="40"/>
      <c r="F69" s="60" t="e">
        <f t="shared" si="6"/>
        <v>#DIV/0!</v>
      </c>
      <c r="G69" s="61">
        <v>0</v>
      </c>
    </row>
    <row r="70" spans="1:7" s="39" customFormat="1" hidden="1" x14ac:dyDescent="0.2">
      <c r="A70" s="12"/>
      <c r="B70" s="73">
        <v>0</v>
      </c>
      <c r="C70" s="73">
        <v>0</v>
      </c>
      <c r="D70" s="73">
        <v>0</v>
      </c>
      <c r="E70" s="40"/>
      <c r="F70" s="60" t="e">
        <f t="shared" si="6"/>
        <v>#DIV/0!</v>
      </c>
      <c r="G70" s="61">
        <v>0</v>
      </c>
    </row>
    <row r="71" spans="1:7" s="39" customFormat="1" hidden="1" x14ac:dyDescent="0.2">
      <c r="A71" s="12"/>
      <c r="B71" s="73">
        <v>0</v>
      </c>
      <c r="C71" s="73">
        <v>0</v>
      </c>
      <c r="D71" s="73">
        <v>0</v>
      </c>
      <c r="E71" s="42"/>
      <c r="F71" s="60" t="e">
        <f t="shared" si="6"/>
        <v>#DIV/0!</v>
      </c>
      <c r="G71" s="61">
        <v>0</v>
      </c>
    </row>
    <row r="72" spans="1:7" s="39" customFormat="1" hidden="1" x14ac:dyDescent="0.2">
      <c r="A72" s="12"/>
      <c r="B72" s="73">
        <v>0</v>
      </c>
      <c r="C72" s="73">
        <v>0</v>
      </c>
      <c r="D72" s="73">
        <v>0</v>
      </c>
      <c r="E72" s="42"/>
      <c r="F72" s="60" t="e">
        <f t="shared" si="6"/>
        <v>#DIV/0!</v>
      </c>
      <c r="G72" s="61">
        <v>0</v>
      </c>
    </row>
    <row r="73" spans="1:7" s="39" customFormat="1" hidden="1" x14ac:dyDescent="0.2">
      <c r="A73" s="12"/>
      <c r="B73" s="73">
        <v>0</v>
      </c>
      <c r="C73" s="73">
        <v>0</v>
      </c>
      <c r="D73" s="73">
        <v>0</v>
      </c>
      <c r="E73" s="42"/>
      <c r="F73" s="60" t="e">
        <f t="shared" si="6"/>
        <v>#DIV/0!</v>
      </c>
      <c r="G73" s="61">
        <v>0</v>
      </c>
    </row>
    <row r="74" spans="1:7" s="39" customFormat="1" hidden="1" x14ac:dyDescent="0.2">
      <c r="A74" s="12"/>
      <c r="B74" s="73">
        <v>0</v>
      </c>
      <c r="C74" s="73">
        <v>0</v>
      </c>
      <c r="D74" s="73">
        <v>0</v>
      </c>
      <c r="E74" s="42"/>
      <c r="F74" s="60" t="e">
        <f t="shared" si="6"/>
        <v>#DIV/0!</v>
      </c>
      <c r="G74" s="61">
        <v>0</v>
      </c>
    </row>
    <row r="75" spans="1:7" s="39" customFormat="1" hidden="1" x14ac:dyDescent="0.2">
      <c r="A75" s="14"/>
      <c r="B75" s="73">
        <v>0</v>
      </c>
      <c r="C75" s="73">
        <v>0</v>
      </c>
      <c r="D75" s="73">
        <v>0</v>
      </c>
      <c r="E75" s="42"/>
      <c r="F75" s="60" t="e">
        <f t="shared" si="6"/>
        <v>#DIV/0!</v>
      </c>
      <c r="G75" s="61">
        <v>0</v>
      </c>
    </row>
    <row r="76" spans="1:7" s="39" customFormat="1" ht="25.5" x14ac:dyDescent="0.2">
      <c r="A76" s="18" t="s">
        <v>136</v>
      </c>
      <c r="B76" s="73"/>
      <c r="C76" s="73"/>
      <c r="D76" s="73"/>
      <c r="E76" s="42"/>
      <c r="F76" s="60"/>
      <c r="G76" s="61"/>
    </row>
    <row r="77" spans="1:7" s="39" customFormat="1" ht="38.25" x14ac:dyDescent="0.2">
      <c r="A77" s="18" t="s">
        <v>128</v>
      </c>
      <c r="B77" s="73">
        <v>2473.3000000000002</v>
      </c>
      <c r="C77" s="73">
        <v>1517.6</v>
      </c>
      <c r="D77" s="73">
        <v>1517.6</v>
      </c>
      <c r="E77" s="42"/>
      <c r="F77" s="60">
        <f t="shared" si="6"/>
        <v>100</v>
      </c>
      <c r="G77" s="61">
        <f>D77/B77%</f>
        <v>61.359317511017665</v>
      </c>
    </row>
    <row r="78" spans="1:7" s="39" customFormat="1" x14ac:dyDescent="0.2">
      <c r="A78" s="84" t="s">
        <v>129</v>
      </c>
      <c r="B78" s="74">
        <v>8526.7999999999993</v>
      </c>
      <c r="C78" s="74">
        <v>7460.6</v>
      </c>
      <c r="D78" s="74">
        <v>7734.5</v>
      </c>
      <c r="E78" s="42"/>
      <c r="F78" s="60">
        <f>D78/C78%</f>
        <v>103.67128649170307</v>
      </c>
      <c r="G78" s="61">
        <f>D78/B78%</f>
        <v>90.708120279589082</v>
      </c>
    </row>
    <row r="79" spans="1:7" s="39" customFormat="1" hidden="1" x14ac:dyDescent="0.2">
      <c r="A79" s="14"/>
      <c r="B79" s="74"/>
      <c r="C79" s="73"/>
      <c r="D79" s="73"/>
      <c r="E79" s="42"/>
      <c r="F79" s="61"/>
      <c r="G79" s="61"/>
    </row>
    <row r="80" spans="1:7" s="39" customFormat="1" ht="25.5" x14ac:dyDescent="0.2">
      <c r="A80" s="15" t="s">
        <v>130</v>
      </c>
      <c r="B80" s="71">
        <f>B82</f>
        <v>92.1</v>
      </c>
      <c r="C80" s="71">
        <f>C82</f>
        <v>92.1</v>
      </c>
      <c r="D80" s="71">
        <f>D82</f>
        <v>92.1</v>
      </c>
      <c r="E80" s="42"/>
      <c r="F80" s="60">
        <f>D80/C80%</f>
        <v>100</v>
      </c>
      <c r="G80" s="61">
        <f>D80/B80%</f>
        <v>100</v>
      </c>
    </row>
    <row r="81" spans="1:7" s="39" customFormat="1" hidden="1" x14ac:dyDescent="0.2">
      <c r="A81" s="14"/>
      <c r="B81" s="73">
        <v>0</v>
      </c>
      <c r="C81" s="73">
        <v>0</v>
      </c>
      <c r="D81" s="73">
        <v>0</v>
      </c>
      <c r="E81" s="42"/>
      <c r="F81" s="60" t="e">
        <f>D81/C81%</f>
        <v>#DIV/0!</v>
      </c>
      <c r="G81" s="61" t="e">
        <f>D81/B81%</f>
        <v>#DIV/0!</v>
      </c>
    </row>
    <row r="82" spans="1:7" s="39" customFormat="1" ht="38.25" x14ac:dyDescent="0.2">
      <c r="A82" s="14" t="s">
        <v>98</v>
      </c>
      <c r="B82" s="73">
        <v>92.1</v>
      </c>
      <c r="C82" s="73">
        <v>92.1</v>
      </c>
      <c r="D82" s="73">
        <v>92.1</v>
      </c>
      <c r="E82" s="42"/>
      <c r="F82" s="60">
        <f>D82/C82%</f>
        <v>100</v>
      </c>
      <c r="G82" s="61">
        <f>D82/B82%</f>
        <v>100</v>
      </c>
    </row>
    <row r="83" spans="1:7" s="39" customFormat="1" x14ac:dyDescent="0.2">
      <c r="A83" s="20" t="s">
        <v>118</v>
      </c>
      <c r="B83" s="79">
        <f>B84</f>
        <v>177.3</v>
      </c>
      <c r="C83" s="79">
        <f>C84</f>
        <v>4.0999999999999996</v>
      </c>
      <c r="D83" s="79">
        <f>D84</f>
        <v>177.3</v>
      </c>
      <c r="E83" s="42"/>
      <c r="F83" s="60">
        <f>D83/C83%</f>
        <v>4324.3902439024396</v>
      </c>
      <c r="G83" s="61">
        <f>D83/B83%</f>
        <v>100</v>
      </c>
    </row>
    <row r="84" spans="1:7" s="53" customFormat="1" ht="26.45" customHeight="1" thickBot="1" x14ac:dyDescent="0.25">
      <c r="A84" s="97" t="s">
        <v>131</v>
      </c>
      <c r="B84" s="98">
        <v>177.3</v>
      </c>
      <c r="C84" s="98">
        <v>4.0999999999999996</v>
      </c>
      <c r="D84" s="98">
        <v>177.3</v>
      </c>
      <c r="E84" s="57"/>
      <c r="F84" s="60">
        <f>D84/C84%</f>
        <v>4324.3902439024396</v>
      </c>
      <c r="G84" s="61">
        <f>D84/B84%</f>
        <v>100</v>
      </c>
    </row>
    <row r="85" spans="1:7" s="39" customFormat="1" ht="13.5" hidden="1" thickBot="1" x14ac:dyDescent="0.25">
      <c r="A85" s="91"/>
      <c r="B85" s="92"/>
      <c r="C85" s="92">
        <v>0</v>
      </c>
      <c r="D85" s="92">
        <v>0</v>
      </c>
      <c r="E85" s="44"/>
      <c r="F85" s="62">
        <v>0</v>
      </c>
      <c r="G85" s="63"/>
    </row>
    <row r="86" spans="1:7" s="39" customFormat="1" ht="13.5" thickBot="1" x14ac:dyDescent="0.25">
      <c r="A86" s="24" t="s">
        <v>79</v>
      </c>
      <c r="B86" s="25">
        <f>B57+B7+B85</f>
        <v>23761.599999999999</v>
      </c>
      <c r="C86" s="25">
        <f>C57+C7+C85</f>
        <v>16234.2</v>
      </c>
      <c r="D86" s="25">
        <f>D57+D7+D85</f>
        <v>22204.100000000002</v>
      </c>
      <c r="E86" s="45"/>
      <c r="F86" s="46">
        <f>D86/C86%</f>
        <v>136.77360140937034</v>
      </c>
      <c r="G86" s="47">
        <f>D86/B86%</f>
        <v>93.44530671335265</v>
      </c>
    </row>
    <row r="87" spans="1:7" ht="12.75" hidden="1" customHeight="1" x14ac:dyDescent="0.2">
      <c r="A87" s="2"/>
      <c r="B87" s="48"/>
      <c r="C87" s="48"/>
      <c r="D87" s="48"/>
      <c r="E87" s="49"/>
      <c r="F87" s="48"/>
      <c r="G87" s="48"/>
    </row>
    <row r="88" spans="1:7" ht="17.25" hidden="1" customHeight="1" thickBot="1" x14ac:dyDescent="0.25">
      <c r="A88" s="212" t="s">
        <v>89</v>
      </c>
      <c r="B88" s="212"/>
      <c r="C88" s="212"/>
      <c r="D88" s="212"/>
      <c r="E88" s="212"/>
      <c r="F88" s="212"/>
      <c r="G88" s="212"/>
    </row>
    <row r="89" spans="1:7" ht="50.1" hidden="1" customHeight="1" thickBot="1" x14ac:dyDescent="0.25">
      <c r="A89" s="33" t="s">
        <v>8</v>
      </c>
      <c r="B89" s="34" t="s">
        <v>49</v>
      </c>
      <c r="C89" s="34" t="s">
        <v>87</v>
      </c>
      <c r="D89" s="34" t="s">
        <v>85</v>
      </c>
      <c r="E89" s="34" t="s">
        <v>0</v>
      </c>
      <c r="F89" s="34" t="s">
        <v>93</v>
      </c>
      <c r="G89" s="35" t="s">
        <v>1</v>
      </c>
    </row>
    <row r="90" spans="1:7" ht="12.75" customHeight="1" x14ac:dyDescent="0.2">
      <c r="A90" s="21" t="s">
        <v>9</v>
      </c>
      <c r="B90" s="50"/>
      <c r="C90" s="50"/>
      <c r="D90" s="50"/>
      <c r="E90" s="50"/>
      <c r="F90" s="51"/>
      <c r="G90" s="52"/>
    </row>
    <row r="91" spans="1:7" ht="14.65" customHeight="1" x14ac:dyDescent="0.2">
      <c r="A91" s="107" t="s">
        <v>31</v>
      </c>
      <c r="B91" s="122">
        <f>B92+B94+B95+B96+B97+B98+B99</f>
        <v>4059.8</v>
      </c>
      <c r="C91" s="122">
        <f>C92+C94+C95+C96+C97+C98+C99</f>
        <v>2564.1999999999998</v>
      </c>
      <c r="D91" s="122">
        <f>D92+D94+D95+D96+D97+D98+D99</f>
        <v>4059.8</v>
      </c>
      <c r="E91" s="40"/>
      <c r="F91" s="60">
        <f>D91/C91%</f>
        <v>158.32618360502303</v>
      </c>
      <c r="G91" s="61">
        <f>D91/B91%</f>
        <v>100</v>
      </c>
    </row>
    <row r="92" spans="1:7" ht="25.5" customHeight="1" x14ac:dyDescent="0.2">
      <c r="A92" s="1" t="s">
        <v>32</v>
      </c>
      <c r="B92" s="7">
        <v>552.4</v>
      </c>
      <c r="C92" s="4">
        <v>356.8</v>
      </c>
      <c r="D92" s="4">
        <v>552.4</v>
      </c>
      <c r="E92" s="42"/>
      <c r="F92" s="60">
        <f>D92/C92%</f>
        <v>154.82062780269058</v>
      </c>
      <c r="G92" s="61">
        <f>D92/B92%</f>
        <v>100</v>
      </c>
    </row>
    <row r="93" spans="1:7" ht="36.75" hidden="1" customHeight="1" x14ac:dyDescent="0.2">
      <c r="A93" s="1" t="s">
        <v>33</v>
      </c>
      <c r="B93" s="7"/>
      <c r="C93" s="4"/>
      <c r="D93" s="4"/>
      <c r="E93" s="42"/>
      <c r="F93" s="60"/>
      <c r="G93" s="61"/>
    </row>
    <row r="94" spans="1:7" ht="39.75" customHeight="1" x14ac:dyDescent="0.2">
      <c r="A94" s="1" t="s">
        <v>34</v>
      </c>
      <c r="B94" s="7">
        <v>3211.9</v>
      </c>
      <c r="C94" s="4">
        <v>1904.6</v>
      </c>
      <c r="D94" s="4">
        <v>3211.9</v>
      </c>
      <c r="E94" s="42"/>
      <c r="F94" s="60">
        <f>D94/C94%</f>
        <v>168.63908432216741</v>
      </c>
      <c r="G94" s="61">
        <f>D94/B94%</f>
        <v>100</v>
      </c>
    </row>
    <row r="95" spans="1:7" ht="15.2" customHeight="1" x14ac:dyDescent="0.2">
      <c r="A95" s="1" t="s">
        <v>10</v>
      </c>
      <c r="B95" s="7"/>
      <c r="C95" s="4"/>
      <c r="D95" s="4"/>
      <c r="E95" s="42"/>
      <c r="F95" s="60"/>
      <c r="G95" s="61"/>
    </row>
    <row r="96" spans="1:7" ht="14.65" customHeight="1" x14ac:dyDescent="0.2">
      <c r="A96" s="1" t="s">
        <v>84</v>
      </c>
      <c r="B96" s="4">
        <v>271.39999999999998</v>
      </c>
      <c r="C96" s="4">
        <v>278.60000000000002</v>
      </c>
      <c r="D96" s="4">
        <v>271.39999999999998</v>
      </c>
      <c r="E96" s="42"/>
      <c r="F96" s="60">
        <f>D96/C96%</f>
        <v>97.415649676956207</v>
      </c>
      <c r="G96" s="61">
        <f>D96/B96%</f>
        <v>99.999999999999986</v>
      </c>
    </row>
    <row r="97" spans="1:7" ht="14.1" customHeight="1" x14ac:dyDescent="0.2">
      <c r="A97" s="1" t="s">
        <v>35</v>
      </c>
      <c r="B97" s="4">
        <v>0</v>
      </c>
      <c r="C97" s="4">
        <v>0</v>
      </c>
      <c r="D97" s="4">
        <v>0</v>
      </c>
      <c r="E97" s="42"/>
      <c r="F97" s="60"/>
      <c r="G97" s="61"/>
    </row>
    <row r="98" spans="1:7" ht="14.65" customHeight="1" x14ac:dyDescent="0.2">
      <c r="A98" s="1" t="s">
        <v>11</v>
      </c>
      <c r="B98" s="4">
        <v>0</v>
      </c>
      <c r="C98" s="4">
        <v>0</v>
      </c>
      <c r="D98" s="4">
        <v>0</v>
      </c>
      <c r="E98" s="42"/>
      <c r="F98" s="60"/>
      <c r="G98" s="61"/>
    </row>
    <row r="99" spans="1:7" ht="12" customHeight="1" x14ac:dyDescent="0.2">
      <c r="A99" s="1" t="s">
        <v>12</v>
      </c>
      <c r="B99" s="5">
        <v>24.1</v>
      </c>
      <c r="C99" s="5">
        <v>24.2</v>
      </c>
      <c r="D99" s="5">
        <v>24.1</v>
      </c>
      <c r="E99" s="40"/>
      <c r="F99" s="60">
        <f>D99/C99%</f>
        <v>99.586776859504141</v>
      </c>
      <c r="G99" s="61">
        <f>D99/B99%</f>
        <v>100</v>
      </c>
    </row>
    <row r="100" spans="1:7" s="53" customFormat="1" ht="12" customHeight="1" x14ac:dyDescent="0.2">
      <c r="A100" s="114" t="s">
        <v>92</v>
      </c>
      <c r="B100" s="116">
        <f>SUM(B101:B101)</f>
        <v>95.3</v>
      </c>
      <c r="C100" s="116">
        <f>SUM(C101:C101)</f>
        <v>95.3</v>
      </c>
      <c r="D100" s="116">
        <f>SUM(D101:D101)</f>
        <v>94.1</v>
      </c>
      <c r="E100" s="43"/>
      <c r="F100" s="67">
        <f>D100/C100%</f>
        <v>98.740818467995794</v>
      </c>
      <c r="G100" s="68">
        <f>D100/B100%</f>
        <v>98.740818467995794</v>
      </c>
    </row>
    <row r="101" spans="1:7" ht="17.25" customHeight="1" x14ac:dyDescent="0.2">
      <c r="A101" s="1" t="s">
        <v>91</v>
      </c>
      <c r="B101" s="5">
        <v>95.3</v>
      </c>
      <c r="C101" s="5">
        <v>95.3</v>
      </c>
      <c r="D101" s="129">
        <v>94.1</v>
      </c>
      <c r="E101" s="40"/>
      <c r="F101" s="60">
        <f>D101/C101%</f>
        <v>98.740818467995794</v>
      </c>
      <c r="G101" s="68">
        <f>D101/B101%</f>
        <v>98.740818467995794</v>
      </c>
    </row>
    <row r="102" spans="1:7" ht="14.1" customHeight="1" x14ac:dyDescent="0.2">
      <c r="A102" s="107" t="s">
        <v>36</v>
      </c>
      <c r="B102" s="115">
        <f>SUM(B103)</f>
        <v>0</v>
      </c>
      <c r="C102" s="115">
        <f>SUM(C103)</f>
        <v>0</v>
      </c>
      <c r="D102" s="115">
        <f>SUM(D103)</f>
        <v>0</v>
      </c>
      <c r="E102" s="42"/>
      <c r="F102" s="60"/>
      <c r="G102" s="68"/>
    </row>
    <row r="103" spans="1:7" ht="14.65" customHeight="1" x14ac:dyDescent="0.2">
      <c r="A103" s="1" t="s">
        <v>37</v>
      </c>
      <c r="B103" s="5"/>
      <c r="C103" s="5"/>
      <c r="D103" s="5"/>
      <c r="E103" s="42"/>
      <c r="F103" s="60"/>
      <c r="G103" s="68"/>
    </row>
    <row r="104" spans="1:7" ht="15.2" customHeight="1" x14ac:dyDescent="0.2">
      <c r="A104" s="107" t="s">
        <v>38</v>
      </c>
      <c r="B104" s="108">
        <f>B108+B107+B106+B105</f>
        <v>76.8</v>
      </c>
      <c r="C104" s="108">
        <f>C108+C107+C106+C105</f>
        <v>70</v>
      </c>
      <c r="D104" s="108">
        <f>D108+D107+D106+D105</f>
        <v>76.900000000000006</v>
      </c>
      <c r="E104" s="42"/>
      <c r="F104" s="60">
        <f>D104/C104%</f>
        <v>109.85714285714288</v>
      </c>
      <c r="G104" s="68">
        <f>D104/B104%</f>
        <v>100.13020833333334</v>
      </c>
    </row>
    <row r="105" spans="1:7" ht="12.75" customHeight="1" x14ac:dyDescent="0.2">
      <c r="A105" s="10" t="s">
        <v>39</v>
      </c>
      <c r="B105" s="7"/>
      <c r="C105" s="7"/>
      <c r="D105" s="7"/>
      <c r="E105" s="40"/>
      <c r="F105" s="60"/>
      <c r="G105" s="68"/>
    </row>
    <row r="106" spans="1:7" s="49" customFormat="1" ht="14.1" customHeight="1" x14ac:dyDescent="0.2">
      <c r="A106" s="1" t="s">
        <v>107</v>
      </c>
      <c r="B106" s="4">
        <v>0</v>
      </c>
      <c r="C106" s="4">
        <v>0</v>
      </c>
      <c r="D106" s="4">
        <v>0</v>
      </c>
      <c r="E106" s="42"/>
      <c r="F106" s="60"/>
      <c r="G106" s="68"/>
    </row>
    <row r="107" spans="1:7" ht="12.75" customHeight="1" x14ac:dyDescent="0.2">
      <c r="A107" s="1" t="s">
        <v>13</v>
      </c>
      <c r="B107" s="4"/>
      <c r="C107" s="4"/>
      <c r="D107" s="4"/>
      <c r="E107" s="54"/>
      <c r="F107" s="60"/>
      <c r="G107" s="68"/>
    </row>
    <row r="108" spans="1:7" ht="14.1" customHeight="1" x14ac:dyDescent="0.2">
      <c r="A108" s="1" t="s">
        <v>14</v>
      </c>
      <c r="B108" s="4">
        <v>76.8</v>
      </c>
      <c r="C108" s="4">
        <v>70</v>
      </c>
      <c r="D108" s="4">
        <v>76.900000000000006</v>
      </c>
      <c r="E108" s="42"/>
      <c r="F108" s="60">
        <f t="shared" ref="F108:F114" si="7">D108/C108%</f>
        <v>109.85714285714288</v>
      </c>
      <c r="G108" s="68">
        <f>D108/B108%</f>
        <v>100.13020833333334</v>
      </c>
    </row>
    <row r="109" spans="1:7" ht="14.65" customHeight="1" x14ac:dyDescent="0.2">
      <c r="A109" s="107" t="s">
        <v>41</v>
      </c>
      <c r="B109" s="108">
        <f>B110+B112+B113+B114</f>
        <v>15191</v>
      </c>
      <c r="C109" s="108">
        <f>C110+C112+C113+C114</f>
        <v>11489.7</v>
      </c>
      <c r="D109" s="108">
        <f>D110+D112+D113+D114</f>
        <v>13442.9</v>
      </c>
      <c r="E109" s="40"/>
      <c r="F109" s="60">
        <f t="shared" si="7"/>
        <v>116.99957353107565</v>
      </c>
      <c r="G109" s="61">
        <f>D109/B109%</f>
        <v>88.492528470805084</v>
      </c>
    </row>
    <row r="110" spans="1:7" ht="14.1" customHeight="1" x14ac:dyDescent="0.2">
      <c r="A110" s="1" t="s">
        <v>15</v>
      </c>
      <c r="B110" s="4">
        <v>3396.9</v>
      </c>
      <c r="C110" s="4">
        <v>260</v>
      </c>
      <c r="D110" s="4">
        <v>2441.1999999999998</v>
      </c>
      <c r="E110" s="42"/>
      <c r="F110" s="60">
        <f t="shared" si="7"/>
        <v>938.92307692307679</v>
      </c>
      <c r="G110" s="61">
        <f t="shared" ref="G110:G135" si="8">D110/B110%</f>
        <v>71.865524448762102</v>
      </c>
    </row>
    <row r="111" spans="1:7" ht="12" hidden="1" customHeight="1" x14ac:dyDescent="0.2">
      <c r="A111" s="1"/>
      <c r="B111" s="4"/>
      <c r="C111" s="4"/>
      <c r="D111" s="4"/>
      <c r="E111" s="42"/>
      <c r="F111" s="60" t="e">
        <f t="shared" si="7"/>
        <v>#DIV/0!</v>
      </c>
      <c r="G111" s="61" t="e">
        <f t="shared" si="8"/>
        <v>#DIV/0!</v>
      </c>
    </row>
    <row r="112" spans="1:7" ht="14.65" customHeight="1" x14ac:dyDescent="0.2">
      <c r="A112" s="1" t="s">
        <v>16</v>
      </c>
      <c r="B112" s="4">
        <v>3552.3</v>
      </c>
      <c r="C112" s="4">
        <v>1640.1</v>
      </c>
      <c r="D112" s="4">
        <v>2760.1</v>
      </c>
      <c r="E112" s="42"/>
      <c r="F112" s="60">
        <f t="shared" si="7"/>
        <v>168.28851899274434</v>
      </c>
      <c r="G112" s="61">
        <f t="shared" si="8"/>
        <v>77.698955606226946</v>
      </c>
    </row>
    <row r="113" spans="1:7" ht="14.65" customHeight="1" x14ac:dyDescent="0.2">
      <c r="A113" s="1" t="s">
        <v>132</v>
      </c>
      <c r="B113" s="4">
        <v>8241.7999999999993</v>
      </c>
      <c r="C113" s="4">
        <v>7853.5</v>
      </c>
      <c r="D113" s="4">
        <v>8241.6</v>
      </c>
      <c r="E113" s="42"/>
      <c r="F113" s="60">
        <f t="shared" si="7"/>
        <v>104.94174571846948</v>
      </c>
      <c r="G113" s="61">
        <f t="shared" si="8"/>
        <v>99.997573345628396</v>
      </c>
    </row>
    <row r="114" spans="1:7" ht="14.1" customHeight="1" x14ac:dyDescent="0.2">
      <c r="A114" s="1" t="s">
        <v>133</v>
      </c>
      <c r="B114" s="4"/>
      <c r="C114" s="4">
        <v>1736.1</v>
      </c>
      <c r="D114" s="4"/>
      <c r="E114" s="42"/>
      <c r="F114" s="60">
        <f t="shared" si="7"/>
        <v>0</v>
      </c>
      <c r="G114" s="61"/>
    </row>
    <row r="115" spans="1:7" ht="14.1" customHeight="1" x14ac:dyDescent="0.2">
      <c r="A115" s="107" t="s">
        <v>42</v>
      </c>
      <c r="B115" s="108">
        <f>SUM(B116)</f>
        <v>0</v>
      </c>
      <c r="C115" s="108">
        <f>SUM(C116)</f>
        <v>0</v>
      </c>
      <c r="D115" s="108">
        <f>SUM(D116)</f>
        <v>0</v>
      </c>
      <c r="E115" s="42"/>
      <c r="F115" s="60"/>
      <c r="G115" s="61"/>
    </row>
    <row r="116" spans="1:7" ht="14.1" customHeight="1" x14ac:dyDescent="0.2">
      <c r="A116" s="1" t="s">
        <v>43</v>
      </c>
      <c r="B116" s="4">
        <v>0</v>
      </c>
      <c r="C116" s="4">
        <v>0</v>
      </c>
      <c r="D116" s="4">
        <v>0</v>
      </c>
      <c r="E116" s="42"/>
      <c r="F116" s="60"/>
      <c r="G116" s="61"/>
    </row>
    <row r="117" spans="1:7" ht="14.1" hidden="1" customHeight="1" x14ac:dyDescent="0.2">
      <c r="A117" s="9" t="s">
        <v>44</v>
      </c>
      <c r="B117" s="3">
        <f>SUM(B118:B120)</f>
        <v>0</v>
      </c>
      <c r="C117" s="3">
        <f>SUM(C118:C120)</f>
        <v>0</v>
      </c>
      <c r="D117" s="3">
        <f>SUM(D118:D120)</f>
        <v>0</v>
      </c>
      <c r="E117" s="42"/>
      <c r="F117" s="60" t="e">
        <f t="shared" ref="F117:F135" si="9">D117/C117%</f>
        <v>#DIV/0!</v>
      </c>
      <c r="G117" s="61" t="e">
        <f t="shared" si="8"/>
        <v>#DIV/0!</v>
      </c>
    </row>
    <row r="118" spans="1:7" ht="14.65" hidden="1" customHeight="1" x14ac:dyDescent="0.2">
      <c r="A118" s="1" t="s">
        <v>17</v>
      </c>
      <c r="B118" s="8"/>
      <c r="C118" s="8"/>
      <c r="D118" s="8"/>
      <c r="E118" s="40"/>
      <c r="F118" s="60" t="e">
        <f t="shared" si="9"/>
        <v>#DIV/0!</v>
      </c>
      <c r="G118" s="61" t="e">
        <f t="shared" si="8"/>
        <v>#DIV/0!</v>
      </c>
    </row>
    <row r="119" spans="1:7" ht="14.1" hidden="1" customHeight="1" x14ac:dyDescent="0.2">
      <c r="A119" s="1" t="s">
        <v>18</v>
      </c>
      <c r="B119" s="4"/>
      <c r="C119" s="4"/>
      <c r="D119" s="4"/>
      <c r="E119" s="42"/>
      <c r="F119" s="60" t="e">
        <f t="shared" si="9"/>
        <v>#DIV/0!</v>
      </c>
      <c r="G119" s="61" t="e">
        <f t="shared" si="8"/>
        <v>#DIV/0!</v>
      </c>
    </row>
    <row r="120" spans="1:7" ht="14.1" hidden="1" customHeight="1" x14ac:dyDescent="0.2">
      <c r="A120" s="1" t="s">
        <v>19</v>
      </c>
      <c r="B120" s="4"/>
      <c r="C120" s="4"/>
      <c r="D120" s="4"/>
      <c r="E120" s="42"/>
      <c r="F120" s="60" t="e">
        <f t="shared" si="9"/>
        <v>#DIV/0!</v>
      </c>
      <c r="G120" s="61" t="e">
        <f t="shared" si="8"/>
        <v>#DIV/0!</v>
      </c>
    </row>
    <row r="121" spans="1:7" ht="27.2" customHeight="1" x14ac:dyDescent="0.2">
      <c r="A121" s="107" t="s">
        <v>45</v>
      </c>
      <c r="B121" s="108">
        <f>SUM(B122:B125)</f>
        <v>2606.8000000000002</v>
      </c>
      <c r="C121" s="108">
        <f>SUM(C122:C125)</f>
        <v>1658.7</v>
      </c>
      <c r="D121" s="108">
        <f>SUM(D122:D125)</f>
        <v>2606.3000000000002</v>
      </c>
      <c r="E121" s="42"/>
      <c r="F121" s="60">
        <f t="shared" si="9"/>
        <v>157.12907698800268</v>
      </c>
      <c r="G121" s="61">
        <f t="shared" si="8"/>
        <v>99.980819395427346</v>
      </c>
    </row>
    <row r="122" spans="1:7" ht="14.1" customHeight="1" x14ac:dyDescent="0.2">
      <c r="A122" s="1" t="s">
        <v>20</v>
      </c>
      <c r="B122" s="4">
        <v>2606.8000000000002</v>
      </c>
      <c r="C122" s="4">
        <v>1658.7</v>
      </c>
      <c r="D122" s="4">
        <v>2606.3000000000002</v>
      </c>
      <c r="E122" s="42"/>
      <c r="F122" s="60">
        <f t="shared" si="9"/>
        <v>157.12907698800268</v>
      </c>
      <c r="G122" s="61">
        <f t="shared" si="8"/>
        <v>99.980819395427346</v>
      </c>
    </row>
    <row r="123" spans="1:7" ht="14.1" hidden="1" customHeight="1" x14ac:dyDescent="0.2">
      <c r="A123" s="1" t="s">
        <v>21</v>
      </c>
      <c r="B123" s="4"/>
      <c r="C123" s="4"/>
      <c r="D123" s="4"/>
      <c r="E123" s="40"/>
      <c r="F123" s="60" t="e">
        <f t="shared" si="9"/>
        <v>#DIV/0!</v>
      </c>
      <c r="G123" s="61" t="e">
        <f t="shared" si="8"/>
        <v>#DIV/0!</v>
      </c>
    </row>
    <row r="124" spans="1:7" ht="14.1" hidden="1" customHeight="1" x14ac:dyDescent="0.2">
      <c r="A124" s="1" t="s">
        <v>22</v>
      </c>
      <c r="B124" s="4"/>
      <c r="C124" s="4"/>
      <c r="D124" s="4"/>
      <c r="E124" s="42"/>
      <c r="F124" s="60" t="e">
        <f t="shared" si="9"/>
        <v>#DIV/0!</v>
      </c>
      <c r="G124" s="61" t="e">
        <f t="shared" si="8"/>
        <v>#DIV/0!</v>
      </c>
    </row>
    <row r="125" spans="1:7" ht="14.1" hidden="1" customHeight="1" x14ac:dyDescent="0.2">
      <c r="A125" s="1" t="s">
        <v>23</v>
      </c>
      <c r="B125" s="4"/>
      <c r="C125" s="4"/>
      <c r="D125" s="4"/>
      <c r="E125" s="42"/>
      <c r="F125" s="60" t="e">
        <f t="shared" si="9"/>
        <v>#DIV/0!</v>
      </c>
      <c r="G125" s="61" t="e">
        <f t="shared" si="8"/>
        <v>#DIV/0!</v>
      </c>
    </row>
    <row r="126" spans="1:7" ht="14.1" hidden="1" customHeight="1" x14ac:dyDescent="0.2">
      <c r="A126" s="9" t="s">
        <v>46</v>
      </c>
      <c r="B126" s="3">
        <f>B127+B128+B129</f>
        <v>0</v>
      </c>
      <c r="C126" s="3">
        <f>C127+C128+C129</f>
        <v>0</v>
      </c>
      <c r="D126" s="3">
        <f>D127+D128+D129</f>
        <v>0</v>
      </c>
      <c r="E126" s="42"/>
      <c r="F126" s="60" t="e">
        <f t="shared" si="9"/>
        <v>#DIV/0!</v>
      </c>
      <c r="G126" s="61" t="e">
        <f t="shared" si="8"/>
        <v>#DIV/0!</v>
      </c>
    </row>
    <row r="127" spans="1:7" ht="14.1" hidden="1" customHeight="1" x14ac:dyDescent="0.2">
      <c r="A127" s="1" t="s">
        <v>24</v>
      </c>
      <c r="B127" s="4"/>
      <c r="C127" s="4"/>
      <c r="D127" s="4"/>
      <c r="E127" s="40">
        <f>E128+E129+E130+E131</f>
        <v>0</v>
      </c>
      <c r="F127" s="60" t="e">
        <f t="shared" si="9"/>
        <v>#DIV/0!</v>
      </c>
      <c r="G127" s="61" t="e">
        <f t="shared" si="8"/>
        <v>#DIV/0!</v>
      </c>
    </row>
    <row r="128" spans="1:7" ht="14.1" hidden="1" customHeight="1" x14ac:dyDescent="0.2">
      <c r="A128" s="1" t="s">
        <v>25</v>
      </c>
      <c r="B128" s="4"/>
      <c r="C128" s="4"/>
      <c r="D128" s="4"/>
      <c r="E128" s="42"/>
      <c r="F128" s="60" t="e">
        <f t="shared" si="9"/>
        <v>#DIV/0!</v>
      </c>
      <c r="G128" s="61" t="e">
        <f t="shared" si="8"/>
        <v>#DIV/0!</v>
      </c>
    </row>
    <row r="129" spans="1:7" ht="14.1" hidden="1" customHeight="1" x14ac:dyDescent="0.2">
      <c r="A129" s="1" t="s">
        <v>26</v>
      </c>
      <c r="B129" s="4"/>
      <c r="C129" s="4"/>
      <c r="D129" s="4"/>
      <c r="E129" s="42"/>
      <c r="F129" s="60" t="e">
        <f t="shared" si="9"/>
        <v>#DIV/0!</v>
      </c>
      <c r="G129" s="61" t="e">
        <f t="shared" si="8"/>
        <v>#DIV/0!</v>
      </c>
    </row>
    <row r="130" spans="1:7" ht="14.1" customHeight="1" x14ac:dyDescent="0.2">
      <c r="A130" s="107" t="s">
        <v>134</v>
      </c>
      <c r="B130" s="108">
        <f>B131+B132+B133+B134</f>
        <v>141.1</v>
      </c>
      <c r="C130" s="108">
        <f>C131+C132+C133+C134</f>
        <v>122.3</v>
      </c>
      <c r="D130" s="108">
        <f>D131+D132+D133+D134</f>
        <v>141.1</v>
      </c>
      <c r="E130" s="42"/>
      <c r="F130" s="60">
        <f t="shared" si="9"/>
        <v>115.37203597710548</v>
      </c>
      <c r="G130" s="61">
        <f t="shared" si="8"/>
        <v>100</v>
      </c>
    </row>
    <row r="131" spans="1:7" ht="14.1" hidden="1" customHeight="1" x14ac:dyDescent="0.2">
      <c r="A131" s="1" t="s">
        <v>27</v>
      </c>
      <c r="B131" s="4"/>
      <c r="C131" s="4"/>
      <c r="D131" s="4"/>
      <c r="E131" s="42"/>
      <c r="F131" s="60" t="e">
        <f t="shared" si="9"/>
        <v>#DIV/0!</v>
      </c>
      <c r="G131" s="61" t="e">
        <f t="shared" si="8"/>
        <v>#DIV/0!</v>
      </c>
    </row>
    <row r="132" spans="1:7" ht="14.1" customHeight="1" x14ac:dyDescent="0.2">
      <c r="A132" s="1" t="s">
        <v>135</v>
      </c>
      <c r="B132" s="4">
        <v>141.1</v>
      </c>
      <c r="C132" s="4">
        <v>122.3</v>
      </c>
      <c r="D132" s="4">
        <v>141.1</v>
      </c>
      <c r="E132" s="42"/>
      <c r="F132" s="60">
        <f t="shared" si="9"/>
        <v>115.37203597710548</v>
      </c>
      <c r="G132" s="61">
        <f t="shared" si="8"/>
        <v>100</v>
      </c>
    </row>
    <row r="133" spans="1:7" ht="14.1" hidden="1" customHeight="1" x14ac:dyDescent="0.2">
      <c r="A133" s="1" t="s">
        <v>29</v>
      </c>
      <c r="B133" s="4"/>
      <c r="C133" s="4"/>
      <c r="D133" s="4"/>
      <c r="E133" s="42"/>
      <c r="F133" s="60" t="e">
        <f t="shared" si="9"/>
        <v>#DIV/0!</v>
      </c>
      <c r="G133" s="61" t="e">
        <f t="shared" si="8"/>
        <v>#DIV/0!</v>
      </c>
    </row>
    <row r="134" spans="1:7" ht="14.1" hidden="1" customHeight="1" x14ac:dyDescent="0.2">
      <c r="A134" s="1" t="s">
        <v>30</v>
      </c>
      <c r="B134" s="4"/>
      <c r="C134" s="4"/>
      <c r="D134" s="4"/>
      <c r="E134" s="42"/>
      <c r="F134" s="60" t="e">
        <f t="shared" si="9"/>
        <v>#DIV/0!</v>
      </c>
      <c r="G134" s="61" t="e">
        <f t="shared" si="8"/>
        <v>#DIV/0!</v>
      </c>
    </row>
    <row r="135" spans="1:7" x14ac:dyDescent="0.2">
      <c r="A135" s="107" t="s">
        <v>48</v>
      </c>
      <c r="B135" s="108">
        <f>B136+B137</f>
        <v>1366.4</v>
      </c>
      <c r="C135" s="108">
        <f>C136+C137</f>
        <v>967.7</v>
      </c>
      <c r="D135" s="108">
        <f>D136+D137</f>
        <v>1366.4</v>
      </c>
      <c r="E135" s="42"/>
      <c r="F135" s="60">
        <f t="shared" si="9"/>
        <v>141.20078536736594</v>
      </c>
      <c r="G135" s="61">
        <f t="shared" si="8"/>
        <v>100</v>
      </c>
    </row>
    <row r="136" spans="1:7" ht="25.5" x14ac:dyDescent="0.2">
      <c r="A136" s="112" t="s">
        <v>139</v>
      </c>
      <c r="B136" s="104"/>
      <c r="C136" s="104"/>
      <c r="D136" s="104"/>
      <c r="E136" s="42"/>
      <c r="F136" s="60"/>
      <c r="G136" s="61"/>
    </row>
    <row r="137" spans="1:7" ht="13.5" thickBot="1" x14ac:dyDescent="0.25">
      <c r="A137" s="1" t="s">
        <v>118</v>
      </c>
      <c r="B137" s="4">
        <v>1366.4</v>
      </c>
      <c r="C137" s="4">
        <v>967.7</v>
      </c>
      <c r="D137" s="4">
        <v>1366.4</v>
      </c>
      <c r="E137" s="42"/>
      <c r="F137" s="60">
        <f>D137/C137%</f>
        <v>141.20078536736594</v>
      </c>
      <c r="G137" s="61">
        <f>D137/B137%</f>
        <v>100</v>
      </c>
    </row>
    <row r="138" spans="1:7" ht="13.5" hidden="1" thickBot="1" x14ac:dyDescent="0.25">
      <c r="A138" s="23"/>
      <c r="B138" s="59"/>
      <c r="C138" s="59"/>
      <c r="D138" s="59"/>
      <c r="E138" s="44"/>
      <c r="F138" s="62"/>
      <c r="G138" s="63"/>
    </row>
    <row r="139" spans="1:7" ht="15.2" customHeight="1" thickBot="1" x14ac:dyDescent="0.25">
      <c r="A139" s="26" t="s">
        <v>101</v>
      </c>
      <c r="B139" s="55">
        <f>B91+B100+B102+B104+B109+B115+B121+B130+B135</f>
        <v>23537.200000000001</v>
      </c>
      <c r="C139" s="55">
        <f>SUM(C91+C104+C109+C117+C121+C126+C130+C102+C115+C135+C138+C100)</f>
        <v>16967.900000000001</v>
      </c>
      <c r="D139" s="55">
        <f>SUM(D91+D104+D109+D117+D121+D126+D130+D102+D115+D135+D138+D100)</f>
        <v>21787.499999999996</v>
      </c>
      <c r="E139" s="45"/>
      <c r="F139" s="69">
        <f>D139/C139%</f>
        <v>128.40422208994627</v>
      </c>
      <c r="G139" s="70">
        <f>D139/B139%</f>
        <v>92.566235576024312</v>
      </c>
    </row>
  </sheetData>
  <mergeCells count="3">
    <mergeCell ref="C3:G3"/>
    <mergeCell ref="A5:G5"/>
    <mergeCell ref="A88:G88"/>
  </mergeCells>
  <phoneticPr fontId="22" type="noConversion"/>
  <pageMargins left="0.78740157480314965" right="0.78740157480314965" top="0.19685039370078741" bottom="0.19685039370078741" header="0.51181102362204722" footer="0.51181102362204722"/>
  <pageSetup paperSize="9" scale="51" orientation="portrait" r:id="rId1"/>
  <headerFooter alignWithMargins="0"/>
  <rowBreaks count="1" manualBreakCount="1">
    <brk id="8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9"/>
    <pageSetUpPr fitToPage="1"/>
  </sheetPr>
  <dimension ref="A1:L137"/>
  <sheetViews>
    <sheetView topLeftCell="A85" workbookViewId="0">
      <selection activeCell="A130" sqref="A130"/>
    </sheetView>
  </sheetViews>
  <sheetFormatPr defaultRowHeight="12.75" x14ac:dyDescent="0.2"/>
  <cols>
    <col min="1" max="1" width="52.42578125" style="27" customWidth="1"/>
    <col min="2" max="2" width="16.140625" style="28" customWidth="1"/>
    <col min="3" max="3" width="15.140625" style="28" hidden="1" customWidth="1"/>
    <col min="4" max="4" width="12.42578125" style="28" customWidth="1"/>
    <col min="5" max="5" width="0.85546875" style="30" hidden="1" customWidth="1"/>
    <col min="6" max="6" width="14.42578125" style="30" hidden="1" customWidth="1"/>
    <col min="7" max="7" width="12.5703125" style="30" customWidth="1"/>
    <col min="8" max="8" width="9" style="30" customWidth="1"/>
    <col min="9" max="9" width="11" style="30" customWidth="1"/>
    <col min="10" max="10" width="9" style="30" customWidth="1"/>
    <col min="11" max="16384" width="9.140625" style="30"/>
  </cols>
  <sheetData>
    <row r="1" spans="1:12" hidden="1" x14ac:dyDescent="0.2">
      <c r="D1" s="29"/>
      <c r="E1" s="29"/>
      <c r="F1" s="29"/>
      <c r="G1" s="29"/>
    </row>
    <row r="2" spans="1:12" hidden="1" x14ac:dyDescent="0.2">
      <c r="D2" s="29"/>
      <c r="E2" s="29"/>
      <c r="F2" s="29"/>
      <c r="G2" s="29"/>
    </row>
    <row r="3" spans="1:12" ht="24.75" hidden="1" customHeight="1" x14ac:dyDescent="0.2">
      <c r="C3" s="211"/>
      <c r="D3" s="211"/>
      <c r="E3" s="211"/>
      <c r="F3" s="211"/>
      <c r="G3" s="211"/>
    </row>
    <row r="4" spans="1:12" ht="15.75" hidden="1" customHeight="1" x14ac:dyDescent="0.2">
      <c r="C4" s="31"/>
      <c r="D4" s="31"/>
      <c r="E4" s="31"/>
      <c r="F4" s="31"/>
      <c r="G4" s="31"/>
    </row>
    <row r="5" spans="1:12" s="32" customFormat="1" ht="15.75" customHeight="1" thickBot="1" x14ac:dyDescent="0.25">
      <c r="A5" s="212" t="s">
        <v>148</v>
      </c>
      <c r="B5" s="212"/>
      <c r="C5" s="212"/>
      <c r="D5" s="212"/>
      <c r="E5" s="212"/>
      <c r="F5" s="212"/>
      <c r="G5" s="212"/>
    </row>
    <row r="6" spans="1:12" s="36" customFormat="1" ht="46.5" customHeight="1" thickBot="1" x14ac:dyDescent="0.25">
      <c r="A6" s="33" t="s">
        <v>8</v>
      </c>
      <c r="B6" s="34" t="s">
        <v>108</v>
      </c>
      <c r="C6" s="123" t="s">
        <v>142</v>
      </c>
      <c r="D6" s="123" t="s">
        <v>145</v>
      </c>
      <c r="E6" s="123" t="s">
        <v>0</v>
      </c>
      <c r="F6" s="123" t="s">
        <v>143</v>
      </c>
      <c r="G6" s="124" t="s">
        <v>1</v>
      </c>
      <c r="K6" s="37"/>
      <c r="L6" s="37"/>
    </row>
    <row r="7" spans="1:12" s="39" customFormat="1" x14ac:dyDescent="0.2">
      <c r="A7" s="125" t="s">
        <v>141</v>
      </c>
      <c r="B7" s="127">
        <f>B8+B10+B14+B31+B33+B35+B48+B54+B55</f>
        <v>1802.3999999999999</v>
      </c>
      <c r="C7" s="127">
        <f>C8+C10+C14+C31+C33+C35+C48+C54+C55</f>
        <v>1279.0999999999999</v>
      </c>
      <c r="D7" s="127">
        <f>D8+D10+D14+D31+D33+D35+D48+D54+D55</f>
        <v>1868.1</v>
      </c>
      <c r="E7" s="38"/>
      <c r="F7" s="64">
        <f t="shared" ref="F7:F18" si="0">D7/C7%</f>
        <v>146.04800250175907</v>
      </c>
      <c r="G7" s="65">
        <f t="shared" ref="G7:G18" si="1">D7/B7%</f>
        <v>103.64513981358191</v>
      </c>
    </row>
    <row r="8" spans="1:12" s="39" customFormat="1" x14ac:dyDescent="0.2">
      <c r="A8" s="119" t="s">
        <v>51</v>
      </c>
      <c r="B8" s="85">
        <f>B9</f>
        <v>1115</v>
      </c>
      <c r="C8" s="85">
        <f>C9</f>
        <v>790</v>
      </c>
      <c r="D8" s="85">
        <f>D9</f>
        <v>1148.3</v>
      </c>
      <c r="E8" s="40" t="e">
        <f>D8/#REF!%</f>
        <v>#REF!</v>
      </c>
      <c r="F8" s="60">
        <f t="shared" si="0"/>
        <v>145.35443037974682</v>
      </c>
      <c r="G8" s="61">
        <f t="shared" si="1"/>
        <v>102.98654708520179</v>
      </c>
    </row>
    <row r="9" spans="1:12" s="39" customFormat="1" x14ac:dyDescent="0.2">
      <c r="A9" s="12" t="s">
        <v>2</v>
      </c>
      <c r="B9" s="73">
        <v>1115</v>
      </c>
      <c r="C9" s="73">
        <v>790</v>
      </c>
      <c r="D9" s="73">
        <v>1148.3</v>
      </c>
      <c r="E9" s="40" t="e">
        <f>D9/#REF!%</f>
        <v>#REF!</v>
      </c>
      <c r="F9" s="60">
        <f t="shared" si="0"/>
        <v>145.35443037974682</v>
      </c>
      <c r="G9" s="61">
        <f t="shared" si="1"/>
        <v>102.98654708520179</v>
      </c>
    </row>
    <row r="10" spans="1:12" s="39" customFormat="1" x14ac:dyDescent="0.2">
      <c r="A10" s="119" t="s">
        <v>52</v>
      </c>
      <c r="B10" s="85">
        <f>B12+B13</f>
        <v>90.8</v>
      </c>
      <c r="C10" s="85">
        <f>C12+C13</f>
        <v>35.300000000000004</v>
      </c>
      <c r="D10" s="85">
        <f>D12+D13</f>
        <v>93.3</v>
      </c>
      <c r="E10" s="40" t="e">
        <f>D10/#REF!%</f>
        <v>#REF!</v>
      </c>
      <c r="F10" s="60">
        <f t="shared" si="0"/>
        <v>264.30594900849854</v>
      </c>
      <c r="G10" s="61">
        <f t="shared" si="1"/>
        <v>102.75330396475772</v>
      </c>
    </row>
    <row r="11" spans="1:12" s="39" customFormat="1" ht="25.5" hidden="1" x14ac:dyDescent="0.2">
      <c r="A11" s="12" t="s">
        <v>53</v>
      </c>
      <c r="B11" s="73">
        <v>0</v>
      </c>
      <c r="C11" s="73">
        <v>0</v>
      </c>
      <c r="D11" s="73">
        <v>0</v>
      </c>
      <c r="E11" s="40" t="e">
        <f>D11/#REF!%</f>
        <v>#REF!</v>
      </c>
      <c r="F11" s="60" t="e">
        <f t="shared" si="0"/>
        <v>#DIV/0!</v>
      </c>
      <c r="G11" s="61" t="e">
        <f t="shared" si="1"/>
        <v>#DIV/0!</v>
      </c>
    </row>
    <row r="12" spans="1:12" s="39" customFormat="1" ht="25.5" x14ac:dyDescent="0.2">
      <c r="A12" s="86" t="s">
        <v>124</v>
      </c>
      <c r="B12" s="73">
        <v>88.2</v>
      </c>
      <c r="C12" s="73">
        <v>32.700000000000003</v>
      </c>
      <c r="D12" s="73">
        <v>90.7</v>
      </c>
      <c r="E12" s="40"/>
      <c r="F12" s="60">
        <f t="shared" si="0"/>
        <v>277.37003058103977</v>
      </c>
      <c r="G12" s="61">
        <f t="shared" si="1"/>
        <v>102.83446712018142</v>
      </c>
    </row>
    <row r="13" spans="1:12" s="39" customFormat="1" x14ac:dyDescent="0.2">
      <c r="A13" s="12" t="s">
        <v>3</v>
      </c>
      <c r="B13" s="73">
        <v>2.6</v>
      </c>
      <c r="C13" s="73">
        <v>2.6</v>
      </c>
      <c r="D13" s="73">
        <v>2.6</v>
      </c>
      <c r="E13" s="40" t="e">
        <f>D13/#REF!%</f>
        <v>#REF!</v>
      </c>
      <c r="F13" s="60">
        <f t="shared" si="0"/>
        <v>100</v>
      </c>
      <c r="G13" s="61">
        <f t="shared" si="1"/>
        <v>100</v>
      </c>
    </row>
    <row r="14" spans="1:12" s="39" customFormat="1" x14ac:dyDescent="0.2">
      <c r="A14" s="119" t="s">
        <v>94</v>
      </c>
      <c r="B14" s="85">
        <f>B15+B16+B17+B18</f>
        <v>495.4</v>
      </c>
      <c r="C14" s="85">
        <f>C15+C16+C17+C18</f>
        <v>401.6</v>
      </c>
      <c r="D14" s="85">
        <f>D15+D16+D17+D18</f>
        <v>510.79999999999995</v>
      </c>
      <c r="E14" s="40"/>
      <c r="F14" s="60">
        <f t="shared" si="0"/>
        <v>127.19123505976094</v>
      </c>
      <c r="G14" s="61">
        <f t="shared" si="1"/>
        <v>103.10859911182882</v>
      </c>
    </row>
    <row r="15" spans="1:12" s="39" customFormat="1" x14ac:dyDescent="0.2">
      <c r="A15" s="12" t="s">
        <v>95</v>
      </c>
      <c r="B15" s="73">
        <v>64</v>
      </c>
      <c r="C15" s="76">
        <v>58.1</v>
      </c>
      <c r="D15" s="77">
        <v>66.5</v>
      </c>
      <c r="E15" s="40"/>
      <c r="F15" s="60">
        <f t="shared" si="0"/>
        <v>114.45783132530121</v>
      </c>
      <c r="G15" s="61">
        <f t="shared" si="1"/>
        <v>103.90625</v>
      </c>
    </row>
    <row r="16" spans="1:12" s="39" customFormat="1" x14ac:dyDescent="0.2">
      <c r="A16" s="86" t="s">
        <v>109</v>
      </c>
      <c r="B16" s="73">
        <v>130.4</v>
      </c>
      <c r="C16" s="76">
        <v>97</v>
      </c>
      <c r="D16" s="77">
        <v>136.1</v>
      </c>
      <c r="E16" s="40"/>
      <c r="F16" s="60">
        <f t="shared" si="0"/>
        <v>140.30927835051546</v>
      </c>
      <c r="G16" s="61">
        <f t="shared" si="1"/>
        <v>104.37116564417177</v>
      </c>
    </row>
    <row r="17" spans="1:7" s="39" customFormat="1" x14ac:dyDescent="0.2">
      <c r="A17" s="86" t="s">
        <v>110</v>
      </c>
      <c r="B17" s="73">
        <v>190</v>
      </c>
      <c r="C17" s="76">
        <v>145.4</v>
      </c>
      <c r="D17" s="77">
        <v>196.8</v>
      </c>
      <c r="E17" s="40"/>
      <c r="F17" s="60">
        <f t="shared" si="0"/>
        <v>135.35075653370015</v>
      </c>
      <c r="G17" s="61">
        <f t="shared" si="1"/>
        <v>103.57894736842107</v>
      </c>
    </row>
    <row r="18" spans="1:7" s="39" customFormat="1" ht="13.5" thickBot="1" x14ac:dyDescent="0.25">
      <c r="A18" s="12" t="s">
        <v>96</v>
      </c>
      <c r="B18" s="73">
        <v>111</v>
      </c>
      <c r="C18" s="76">
        <v>101.1</v>
      </c>
      <c r="D18" s="77">
        <v>111.4</v>
      </c>
      <c r="E18" s="40"/>
      <c r="F18" s="60">
        <f t="shared" si="0"/>
        <v>110.18793273986154</v>
      </c>
      <c r="G18" s="61">
        <f t="shared" si="1"/>
        <v>100.36036036036036</v>
      </c>
    </row>
    <row r="19" spans="1:7" s="39" customFormat="1" hidden="1" x14ac:dyDescent="0.2">
      <c r="A19" s="13" t="s">
        <v>54</v>
      </c>
      <c r="B19" s="72">
        <f>B20+B22+B23</f>
        <v>0</v>
      </c>
      <c r="C19" s="72">
        <v>0</v>
      </c>
      <c r="D19" s="72">
        <v>0</v>
      </c>
      <c r="E19" s="40" t="e">
        <f>D19/#REF!%</f>
        <v>#REF!</v>
      </c>
      <c r="F19" s="71">
        <v>0</v>
      </c>
      <c r="G19" s="71">
        <v>0</v>
      </c>
    </row>
    <row r="20" spans="1:7" s="39" customFormat="1" ht="25.5" hidden="1" x14ac:dyDescent="0.2">
      <c r="A20" s="14" t="s">
        <v>55</v>
      </c>
      <c r="B20" s="73">
        <v>0</v>
      </c>
      <c r="C20" s="73">
        <v>0</v>
      </c>
      <c r="D20" s="73">
        <v>0</v>
      </c>
      <c r="E20" s="40" t="e">
        <f>D20/#REF!%</f>
        <v>#REF!</v>
      </c>
      <c r="F20" s="71">
        <v>0</v>
      </c>
      <c r="G20" s="71">
        <v>0</v>
      </c>
    </row>
    <row r="21" spans="1:7" s="39" customFormat="1" ht="51" hidden="1" x14ac:dyDescent="0.2">
      <c r="A21" s="14" t="s">
        <v>7</v>
      </c>
      <c r="B21" s="73">
        <v>0</v>
      </c>
      <c r="C21" s="73">
        <v>0</v>
      </c>
      <c r="D21" s="73">
        <v>0</v>
      </c>
      <c r="E21" s="40"/>
      <c r="F21" s="71">
        <v>0</v>
      </c>
      <c r="G21" s="71">
        <v>0</v>
      </c>
    </row>
    <row r="22" spans="1:7" s="39" customFormat="1" ht="38.25" hidden="1" x14ac:dyDescent="0.2">
      <c r="A22" s="14" t="s">
        <v>56</v>
      </c>
      <c r="B22" s="73">
        <v>0</v>
      </c>
      <c r="C22" s="73">
        <v>0</v>
      </c>
      <c r="D22" s="73">
        <v>0</v>
      </c>
      <c r="E22" s="40" t="e">
        <f>SUM(E23:E24)</f>
        <v>#REF!</v>
      </c>
      <c r="F22" s="71">
        <v>0</v>
      </c>
      <c r="G22" s="71">
        <v>0</v>
      </c>
    </row>
    <row r="23" spans="1:7" s="39" customFormat="1" ht="51" hidden="1" x14ac:dyDescent="0.2">
      <c r="A23" s="14" t="s">
        <v>57</v>
      </c>
      <c r="B23" s="73">
        <v>0</v>
      </c>
      <c r="C23" s="73">
        <v>0</v>
      </c>
      <c r="D23" s="73">
        <v>0</v>
      </c>
      <c r="E23" s="40" t="e">
        <f>D23/#REF!%</f>
        <v>#REF!</v>
      </c>
      <c r="F23" s="71">
        <v>0</v>
      </c>
      <c r="G23" s="71">
        <v>0</v>
      </c>
    </row>
    <row r="24" spans="1:7" s="39" customFormat="1" ht="38.25" hidden="1" x14ac:dyDescent="0.2">
      <c r="A24" s="11" t="s">
        <v>58</v>
      </c>
      <c r="B24" s="72">
        <f>B25+B28+B26</f>
        <v>0</v>
      </c>
      <c r="C24" s="72">
        <v>0</v>
      </c>
      <c r="D24" s="72">
        <v>0</v>
      </c>
      <c r="E24" s="40"/>
      <c r="F24" s="71">
        <v>0</v>
      </c>
      <c r="G24" s="71">
        <v>0</v>
      </c>
    </row>
    <row r="25" spans="1:7" s="39" customFormat="1" ht="25.5" hidden="1" x14ac:dyDescent="0.2">
      <c r="A25" s="15" t="s">
        <v>59</v>
      </c>
      <c r="B25" s="73">
        <v>0</v>
      </c>
      <c r="C25" s="73">
        <v>0</v>
      </c>
      <c r="D25" s="73">
        <v>0</v>
      </c>
      <c r="E25" s="40"/>
      <c r="F25" s="71">
        <v>0</v>
      </c>
      <c r="G25" s="71">
        <v>0</v>
      </c>
    </row>
    <row r="26" spans="1:7" s="39" customFormat="1" hidden="1" x14ac:dyDescent="0.2">
      <c r="A26" s="15" t="s">
        <v>4</v>
      </c>
      <c r="B26" s="73">
        <v>0</v>
      </c>
      <c r="C26" s="73">
        <v>0</v>
      </c>
      <c r="D26" s="73">
        <v>0</v>
      </c>
      <c r="E26" s="40"/>
      <c r="F26" s="71">
        <v>0</v>
      </c>
      <c r="G26" s="71">
        <v>0</v>
      </c>
    </row>
    <row r="27" spans="1:7" s="39" customFormat="1" ht="25.5" hidden="1" x14ac:dyDescent="0.2">
      <c r="A27" s="14" t="s">
        <v>60</v>
      </c>
      <c r="B27" s="73">
        <v>0</v>
      </c>
      <c r="C27" s="73">
        <v>0</v>
      </c>
      <c r="D27" s="73">
        <v>0</v>
      </c>
      <c r="E27" s="40"/>
      <c r="F27" s="71">
        <v>0</v>
      </c>
      <c r="G27" s="71">
        <v>0</v>
      </c>
    </row>
    <row r="28" spans="1:7" s="39" customFormat="1" ht="25.5" hidden="1" x14ac:dyDescent="0.2">
      <c r="A28" s="15" t="s">
        <v>61</v>
      </c>
      <c r="B28" s="73">
        <v>0</v>
      </c>
      <c r="C28" s="73">
        <v>0</v>
      </c>
      <c r="D28" s="73">
        <v>0</v>
      </c>
      <c r="E28" s="40"/>
      <c r="F28" s="71">
        <v>0</v>
      </c>
      <c r="G28" s="71">
        <v>0</v>
      </c>
    </row>
    <row r="29" spans="1:7" s="39" customFormat="1" ht="51" hidden="1" x14ac:dyDescent="0.2">
      <c r="A29" s="14" t="s">
        <v>62</v>
      </c>
      <c r="B29" s="73">
        <v>0</v>
      </c>
      <c r="C29" s="73">
        <v>0</v>
      </c>
      <c r="D29" s="73">
        <v>0</v>
      </c>
      <c r="E29" s="40"/>
      <c r="F29" s="71">
        <v>0</v>
      </c>
      <c r="G29" s="71">
        <v>0</v>
      </c>
    </row>
    <row r="30" spans="1:7" s="39" customFormat="1" hidden="1" x14ac:dyDescent="0.2">
      <c r="A30" s="14" t="s">
        <v>63</v>
      </c>
      <c r="B30" s="73">
        <v>0</v>
      </c>
      <c r="C30" s="73">
        <v>0</v>
      </c>
      <c r="D30" s="73">
        <v>0</v>
      </c>
      <c r="E30" s="40"/>
      <c r="F30" s="71">
        <v>0</v>
      </c>
      <c r="G30" s="99">
        <v>0</v>
      </c>
    </row>
    <row r="31" spans="1:7" s="39" customFormat="1" x14ac:dyDescent="0.2">
      <c r="A31" s="94" t="s">
        <v>54</v>
      </c>
      <c r="B31" s="96">
        <f>B32</f>
        <v>0</v>
      </c>
      <c r="C31" s="96">
        <f>C32</f>
        <v>0.1</v>
      </c>
      <c r="D31" s="96">
        <f>D32</f>
        <v>0</v>
      </c>
      <c r="E31" s="40"/>
      <c r="F31" s="71"/>
      <c r="G31" s="100"/>
    </row>
    <row r="32" spans="1:7" s="39" customFormat="1" ht="63.75" x14ac:dyDescent="0.2">
      <c r="A32" s="87" t="s">
        <v>125</v>
      </c>
      <c r="B32" s="73"/>
      <c r="C32" s="73">
        <v>0.1</v>
      </c>
      <c r="D32" s="73"/>
      <c r="E32" s="40"/>
      <c r="F32" s="71"/>
      <c r="G32" s="101"/>
    </row>
    <row r="33" spans="1:7" s="39" customFormat="1" ht="31.5" x14ac:dyDescent="0.2">
      <c r="A33" s="95" t="s">
        <v>126</v>
      </c>
      <c r="B33" s="96">
        <f>B34</f>
        <v>17.3</v>
      </c>
      <c r="C33" s="96">
        <f>C34</f>
        <v>13.6</v>
      </c>
      <c r="D33" s="96">
        <f>D34</f>
        <v>17.3</v>
      </c>
      <c r="E33" s="40"/>
      <c r="F33" s="60">
        <f>D33/C33%</f>
        <v>127.20588235294117</v>
      </c>
      <c r="G33" s="65">
        <f>D33/B33%</f>
        <v>100</v>
      </c>
    </row>
    <row r="34" spans="1:7" s="39" customFormat="1" ht="25.5" x14ac:dyDescent="0.2">
      <c r="A34" s="87" t="s">
        <v>127</v>
      </c>
      <c r="B34" s="73">
        <v>17.3</v>
      </c>
      <c r="C34" s="73">
        <v>13.6</v>
      </c>
      <c r="D34" s="73">
        <v>17.3</v>
      </c>
      <c r="E34" s="40"/>
      <c r="F34" s="60">
        <f>D34/C34%</f>
        <v>127.20588235294117</v>
      </c>
      <c r="G34" s="65">
        <f>D34/B34%</f>
        <v>100</v>
      </c>
    </row>
    <row r="35" spans="1:7" s="39" customFormat="1" ht="38.25" x14ac:dyDescent="0.2">
      <c r="A35" s="118" t="s">
        <v>64</v>
      </c>
      <c r="B35" s="85">
        <f>B36+B38+B41</f>
        <v>82.5</v>
      </c>
      <c r="C35" s="85">
        <f>C36+C38+C41</f>
        <v>47.2</v>
      </c>
      <c r="D35" s="85">
        <f>D36+D38+D41</f>
        <v>95.5</v>
      </c>
      <c r="E35" s="40"/>
      <c r="F35" s="60">
        <f>D35/C35%</f>
        <v>202.33050847457625</v>
      </c>
      <c r="G35" s="65">
        <f>D35/B35%</f>
        <v>115.75757575757576</v>
      </c>
    </row>
    <row r="36" spans="1:7" s="39" customFormat="1" ht="25.5" hidden="1" x14ac:dyDescent="0.2">
      <c r="A36" s="15" t="s">
        <v>65</v>
      </c>
      <c r="B36" s="71">
        <v>0</v>
      </c>
      <c r="C36" s="71">
        <v>0</v>
      </c>
      <c r="D36" s="71">
        <v>0</v>
      </c>
      <c r="E36" s="40" t="e">
        <f>D36/#REF!%</f>
        <v>#REF!</v>
      </c>
      <c r="F36" s="71">
        <v>0</v>
      </c>
      <c r="G36" s="71">
        <v>0</v>
      </c>
    </row>
    <row r="37" spans="1:7" s="39" customFormat="1" ht="38.25" hidden="1" x14ac:dyDescent="0.2">
      <c r="A37" s="14" t="s">
        <v>66</v>
      </c>
      <c r="B37" s="78">
        <v>0</v>
      </c>
      <c r="C37" s="78">
        <v>0</v>
      </c>
      <c r="D37" s="78">
        <v>0</v>
      </c>
      <c r="E37" s="40" t="e">
        <f>D37/#REF!%</f>
        <v>#REF!</v>
      </c>
      <c r="F37" s="71">
        <v>0</v>
      </c>
      <c r="G37" s="71">
        <v>0</v>
      </c>
    </row>
    <row r="38" spans="1:7" s="39" customFormat="1" ht="25.5" x14ac:dyDescent="0.2">
      <c r="A38" s="15" t="s">
        <v>80</v>
      </c>
      <c r="B38" s="71">
        <f>B39+B40</f>
        <v>82.5</v>
      </c>
      <c r="C38" s="71">
        <f>C39+C40</f>
        <v>47.2</v>
      </c>
      <c r="D38" s="71">
        <f>D39+D40</f>
        <v>95.5</v>
      </c>
      <c r="E38" s="40"/>
      <c r="F38" s="60">
        <f>D38/C38%</f>
        <v>202.33050847457625</v>
      </c>
      <c r="G38" s="61">
        <f>D38/B38%</f>
        <v>115.75757575757576</v>
      </c>
    </row>
    <row r="39" spans="1:7" s="39" customFormat="1" ht="63.75" x14ac:dyDescent="0.2">
      <c r="A39" s="89" t="s">
        <v>111</v>
      </c>
      <c r="B39" s="73">
        <v>46</v>
      </c>
      <c r="C39" s="73">
        <v>28</v>
      </c>
      <c r="D39" s="73">
        <v>47.5</v>
      </c>
      <c r="E39" s="40"/>
      <c r="F39" s="60">
        <f>D39/C39%</f>
        <v>169.64285714285714</v>
      </c>
      <c r="G39" s="61">
        <f>D39/B39%</f>
        <v>103.26086956521739</v>
      </c>
    </row>
    <row r="40" spans="1:7" s="39" customFormat="1" ht="63.75" x14ac:dyDescent="0.2">
      <c r="A40" s="19" t="s">
        <v>81</v>
      </c>
      <c r="B40" s="73">
        <v>36.5</v>
      </c>
      <c r="C40" s="73">
        <v>19.2</v>
      </c>
      <c r="D40" s="73">
        <v>48</v>
      </c>
      <c r="E40" s="40"/>
      <c r="F40" s="60">
        <f>D40/C40%</f>
        <v>250</v>
      </c>
      <c r="G40" s="61">
        <f>D40/B40%</f>
        <v>131.50684931506851</v>
      </c>
    </row>
    <row r="41" spans="1:7" s="39" customFormat="1" ht="25.5" hidden="1" x14ac:dyDescent="0.2">
      <c r="A41" s="19" t="s">
        <v>86</v>
      </c>
      <c r="B41" s="71">
        <v>0</v>
      </c>
      <c r="C41" s="71">
        <v>0</v>
      </c>
      <c r="D41" s="71">
        <v>0</v>
      </c>
      <c r="E41" s="40"/>
      <c r="F41" s="60" t="e">
        <f t="shared" ref="F41:F53" si="2">D41/C41%</f>
        <v>#DIV/0!</v>
      </c>
      <c r="G41" s="61" t="e">
        <f t="shared" ref="G41:G53" si="3">D41/B41%</f>
        <v>#DIV/0!</v>
      </c>
    </row>
    <row r="42" spans="1:7" s="39" customFormat="1" ht="25.5" hidden="1" x14ac:dyDescent="0.2">
      <c r="A42" s="11" t="s">
        <v>67</v>
      </c>
      <c r="B42" s="72">
        <f>B43</f>
        <v>0</v>
      </c>
      <c r="C42" s="72">
        <f>C43</f>
        <v>0</v>
      </c>
      <c r="D42" s="72">
        <f>D43</f>
        <v>0</v>
      </c>
      <c r="E42" s="40" t="e">
        <f>D42/#REF!%</f>
        <v>#REF!</v>
      </c>
      <c r="F42" s="60" t="e">
        <f t="shared" si="2"/>
        <v>#DIV/0!</v>
      </c>
      <c r="G42" s="61" t="e">
        <f t="shared" si="3"/>
        <v>#DIV/0!</v>
      </c>
    </row>
    <row r="43" spans="1:7" s="39" customFormat="1" hidden="1" x14ac:dyDescent="0.2">
      <c r="A43" s="12" t="s">
        <v>5</v>
      </c>
      <c r="B43" s="78">
        <v>0</v>
      </c>
      <c r="C43" s="78">
        <v>0</v>
      </c>
      <c r="D43" s="78">
        <v>0</v>
      </c>
      <c r="E43" s="42"/>
      <c r="F43" s="60" t="e">
        <f t="shared" si="2"/>
        <v>#DIV/0!</v>
      </c>
      <c r="G43" s="61" t="e">
        <f t="shared" si="3"/>
        <v>#DIV/0!</v>
      </c>
    </row>
    <row r="44" spans="1:7" s="39" customFormat="1" ht="25.5" hidden="1" x14ac:dyDescent="0.2">
      <c r="A44" s="11" t="s">
        <v>68</v>
      </c>
      <c r="B44" s="72">
        <f t="shared" ref="B44:D45" si="4">B45</f>
        <v>0</v>
      </c>
      <c r="C44" s="72">
        <f t="shared" si="4"/>
        <v>0</v>
      </c>
      <c r="D44" s="72">
        <f t="shared" si="4"/>
        <v>0</v>
      </c>
      <c r="E44" s="40" t="e">
        <f>D44/#REF!%</f>
        <v>#REF!</v>
      </c>
      <c r="F44" s="60" t="e">
        <f t="shared" si="2"/>
        <v>#DIV/0!</v>
      </c>
      <c r="G44" s="61" t="e">
        <f t="shared" si="3"/>
        <v>#DIV/0!</v>
      </c>
    </row>
    <row r="45" spans="1:7" s="39" customFormat="1" hidden="1" x14ac:dyDescent="0.2">
      <c r="A45" s="16" t="s">
        <v>6</v>
      </c>
      <c r="B45" s="71">
        <v>0</v>
      </c>
      <c r="C45" s="71">
        <f t="shared" si="4"/>
        <v>0</v>
      </c>
      <c r="D45" s="71">
        <f t="shared" si="4"/>
        <v>0</v>
      </c>
      <c r="E45" s="40" t="e">
        <f>D45/#REF!%</f>
        <v>#REF!</v>
      </c>
      <c r="F45" s="60" t="e">
        <f t="shared" si="2"/>
        <v>#DIV/0!</v>
      </c>
      <c r="G45" s="61" t="e">
        <f t="shared" si="3"/>
        <v>#DIV/0!</v>
      </c>
    </row>
    <row r="46" spans="1:7" s="39" customFormat="1" ht="25.5" hidden="1" x14ac:dyDescent="0.2">
      <c r="A46" s="12" t="s">
        <v>69</v>
      </c>
      <c r="B46" s="78">
        <v>0</v>
      </c>
      <c r="C46" s="78">
        <v>0</v>
      </c>
      <c r="D46" s="78">
        <v>0</v>
      </c>
      <c r="E46" s="40" t="e">
        <f>D46/#REF!%</f>
        <v>#REF!</v>
      </c>
      <c r="F46" s="60" t="e">
        <f t="shared" si="2"/>
        <v>#DIV/0!</v>
      </c>
      <c r="G46" s="61" t="e">
        <f t="shared" si="3"/>
        <v>#DIV/0!</v>
      </c>
    </row>
    <row r="47" spans="1:7" s="39" customFormat="1" ht="38.25" hidden="1" x14ac:dyDescent="0.2">
      <c r="A47" s="12" t="s">
        <v>70</v>
      </c>
      <c r="B47" s="78">
        <v>0</v>
      </c>
      <c r="C47" s="78">
        <v>0</v>
      </c>
      <c r="D47" s="78">
        <v>0</v>
      </c>
      <c r="E47" s="40"/>
      <c r="F47" s="60" t="e">
        <f t="shared" si="2"/>
        <v>#DIV/0!</v>
      </c>
      <c r="G47" s="61" t="e">
        <f t="shared" si="3"/>
        <v>#DIV/0!</v>
      </c>
    </row>
    <row r="48" spans="1:7" s="39" customFormat="1" ht="25.5" x14ac:dyDescent="0.2">
      <c r="A48" s="119" t="s">
        <v>97</v>
      </c>
      <c r="B48" s="96">
        <f>B49+B53</f>
        <v>28.2</v>
      </c>
      <c r="C48" s="96">
        <f>C49+C53</f>
        <v>18.100000000000001</v>
      </c>
      <c r="D48" s="96">
        <f>D49+D53</f>
        <v>29.7</v>
      </c>
      <c r="E48" s="40"/>
      <c r="F48" s="60">
        <f t="shared" si="2"/>
        <v>164.08839779005521</v>
      </c>
      <c r="G48" s="61">
        <f t="shared" si="3"/>
        <v>105.31914893617022</v>
      </c>
    </row>
    <row r="49" spans="1:7" s="39" customFormat="1" ht="30" x14ac:dyDescent="0.2">
      <c r="A49" s="88" t="s">
        <v>112</v>
      </c>
      <c r="B49" s="78">
        <v>0</v>
      </c>
      <c r="C49" s="78">
        <v>0</v>
      </c>
      <c r="D49" s="78">
        <v>0</v>
      </c>
      <c r="E49" s="40"/>
      <c r="F49" s="60"/>
      <c r="G49" s="61"/>
    </row>
    <row r="50" spans="1:7" s="39" customFormat="1" hidden="1" x14ac:dyDescent="0.2">
      <c r="A50" s="11" t="s">
        <v>71</v>
      </c>
      <c r="B50" s="72">
        <f>B51</f>
        <v>0</v>
      </c>
      <c r="C50" s="72">
        <f>C51</f>
        <v>0</v>
      </c>
      <c r="D50" s="72">
        <f>D51</f>
        <v>0</v>
      </c>
      <c r="E50" s="40" t="e">
        <f>D50/#REF!%</f>
        <v>#REF!</v>
      </c>
      <c r="F50" s="60" t="e">
        <f t="shared" si="2"/>
        <v>#DIV/0!</v>
      </c>
      <c r="G50" s="61" t="e">
        <f t="shared" si="3"/>
        <v>#DIV/0!</v>
      </c>
    </row>
    <row r="51" spans="1:7" s="39" customFormat="1" ht="25.5" hidden="1" x14ac:dyDescent="0.2">
      <c r="A51" s="16" t="s">
        <v>72</v>
      </c>
      <c r="B51" s="71">
        <v>0</v>
      </c>
      <c r="C51" s="71">
        <v>0</v>
      </c>
      <c r="D51" s="71">
        <v>0</v>
      </c>
      <c r="E51" s="40" t="e">
        <f>D51/#REF!%</f>
        <v>#REF!</v>
      </c>
      <c r="F51" s="60" t="e">
        <f t="shared" si="2"/>
        <v>#DIV/0!</v>
      </c>
      <c r="G51" s="61" t="e">
        <f t="shared" si="3"/>
        <v>#DIV/0!</v>
      </c>
    </row>
    <row r="52" spans="1:7" s="39" customFormat="1" ht="38.25" hidden="1" x14ac:dyDescent="0.2">
      <c r="A52" s="14" t="s">
        <v>73</v>
      </c>
      <c r="B52" s="73">
        <v>0</v>
      </c>
      <c r="C52" s="73">
        <v>0</v>
      </c>
      <c r="D52" s="73">
        <v>0</v>
      </c>
      <c r="E52" s="40">
        <v>0</v>
      </c>
      <c r="F52" s="60" t="e">
        <f t="shared" si="2"/>
        <v>#DIV/0!</v>
      </c>
      <c r="G52" s="61" t="e">
        <f t="shared" si="3"/>
        <v>#DIV/0!</v>
      </c>
    </row>
    <row r="53" spans="1:7" s="39" customFormat="1" ht="60" x14ac:dyDescent="0.2">
      <c r="A53" s="88" t="s">
        <v>113</v>
      </c>
      <c r="B53" s="73">
        <v>28.2</v>
      </c>
      <c r="C53" s="73">
        <v>18.100000000000001</v>
      </c>
      <c r="D53" s="73">
        <v>29.7</v>
      </c>
      <c r="E53" s="40"/>
      <c r="F53" s="60">
        <f t="shared" si="2"/>
        <v>164.08839779005521</v>
      </c>
      <c r="G53" s="61">
        <f t="shared" si="3"/>
        <v>105.31914893617022</v>
      </c>
    </row>
    <row r="54" spans="1:7" s="39" customFormat="1" x14ac:dyDescent="0.2">
      <c r="A54" s="20" t="s">
        <v>82</v>
      </c>
      <c r="B54" s="79">
        <v>0</v>
      </c>
      <c r="C54" s="79">
        <v>0</v>
      </c>
      <c r="D54" s="79">
        <v>0</v>
      </c>
      <c r="E54" s="43"/>
      <c r="F54" s="60"/>
      <c r="G54" s="61"/>
    </row>
    <row r="55" spans="1:7" s="39" customFormat="1" x14ac:dyDescent="0.2">
      <c r="A55" s="20" t="s">
        <v>83</v>
      </c>
      <c r="B55" s="79">
        <v>-26.8</v>
      </c>
      <c r="C55" s="79">
        <v>-26.8</v>
      </c>
      <c r="D55" s="79">
        <v>-26.8</v>
      </c>
      <c r="E55" s="40"/>
      <c r="F55" s="60">
        <f>D55/C55%</f>
        <v>100</v>
      </c>
      <c r="G55" s="61">
        <f>D55/B55%</f>
        <v>100</v>
      </c>
    </row>
    <row r="56" spans="1:7" s="39" customFormat="1" x14ac:dyDescent="0.2">
      <c r="A56" s="117" t="s">
        <v>74</v>
      </c>
      <c r="B56" s="96">
        <f>B57</f>
        <v>17405.5</v>
      </c>
      <c r="C56" s="96">
        <f>C57</f>
        <v>14628.100000000002</v>
      </c>
      <c r="D56" s="96">
        <f>D57</f>
        <v>16783.3</v>
      </c>
      <c r="E56" s="40"/>
      <c r="F56" s="60">
        <f>D56/C56%</f>
        <v>114.73328730320408</v>
      </c>
      <c r="G56" s="61">
        <f>D56/B56%</f>
        <v>96.425267875096949</v>
      </c>
    </row>
    <row r="57" spans="1:7" s="39" customFormat="1" ht="25.5" x14ac:dyDescent="0.2">
      <c r="A57" s="17" t="s">
        <v>75</v>
      </c>
      <c r="B57" s="85">
        <f>B58+B63+B79+B82</f>
        <v>17405.5</v>
      </c>
      <c r="C57" s="85">
        <f>C58+C63+C79+C82</f>
        <v>14628.100000000002</v>
      </c>
      <c r="D57" s="85">
        <f>D58+D63+D79+D82</f>
        <v>16783.3</v>
      </c>
      <c r="E57" s="40">
        <v>0</v>
      </c>
      <c r="F57" s="60">
        <f>D57/C57%</f>
        <v>114.73328730320408</v>
      </c>
      <c r="G57" s="61">
        <f>D57/B57%</f>
        <v>96.425267875096949</v>
      </c>
    </row>
    <row r="58" spans="1:7" s="39" customFormat="1" ht="25.5" x14ac:dyDescent="0.2">
      <c r="A58" s="17" t="s">
        <v>76</v>
      </c>
      <c r="B58" s="71">
        <f>B59+B60+B61+B62</f>
        <v>6738</v>
      </c>
      <c r="C58" s="71">
        <f>C59+C60+C61+C62</f>
        <v>5255.6</v>
      </c>
      <c r="D58" s="71">
        <f>D59+D60+D61+D62</f>
        <v>6738</v>
      </c>
      <c r="E58" s="40"/>
      <c r="F58" s="60">
        <f>D58/C58%</f>
        <v>128.20610396529415</v>
      </c>
      <c r="G58" s="61">
        <f>D58/B58%</f>
        <v>100</v>
      </c>
    </row>
    <row r="59" spans="1:7" s="39" customFormat="1" ht="25.5" hidden="1" x14ac:dyDescent="0.2">
      <c r="A59" s="18" t="s">
        <v>77</v>
      </c>
      <c r="B59" s="73">
        <v>0</v>
      </c>
      <c r="C59" s="73"/>
      <c r="D59" s="73">
        <v>0</v>
      </c>
      <c r="E59" s="40">
        <v>0</v>
      </c>
      <c r="F59" s="60">
        <v>0</v>
      </c>
      <c r="G59" s="61">
        <v>0</v>
      </c>
    </row>
    <row r="60" spans="1:7" s="39" customFormat="1" ht="25.5" x14ac:dyDescent="0.2">
      <c r="A60" s="18" t="s">
        <v>102</v>
      </c>
      <c r="B60" s="73">
        <v>6738</v>
      </c>
      <c r="C60" s="73">
        <v>5255.6</v>
      </c>
      <c r="D60" s="73">
        <v>6738</v>
      </c>
      <c r="E60" s="40" t="e">
        <f>D60/#REF!%</f>
        <v>#REF!</v>
      </c>
      <c r="F60" s="60">
        <f>D60/C60%</f>
        <v>128.20610396529415</v>
      </c>
      <c r="G60" s="61">
        <f>D60/B60%</f>
        <v>100</v>
      </c>
    </row>
    <row r="61" spans="1:7" s="39" customFormat="1" ht="25.5" x14ac:dyDescent="0.2">
      <c r="A61" s="18" t="s">
        <v>99</v>
      </c>
      <c r="B61" s="73">
        <v>0</v>
      </c>
      <c r="C61" s="73"/>
      <c r="D61" s="73">
        <v>0</v>
      </c>
      <c r="E61" s="40"/>
      <c r="F61" s="60">
        <v>0</v>
      </c>
      <c r="G61" s="61">
        <v>0</v>
      </c>
    </row>
    <row r="62" spans="1:7" s="39" customFormat="1" ht="25.5" hidden="1" x14ac:dyDescent="0.2">
      <c r="A62" s="18" t="s">
        <v>100</v>
      </c>
      <c r="B62" s="73">
        <v>0</v>
      </c>
      <c r="C62" s="73"/>
      <c r="D62" s="73">
        <v>0</v>
      </c>
      <c r="E62" s="40"/>
      <c r="F62" s="60">
        <v>0</v>
      </c>
      <c r="G62" s="61">
        <v>0</v>
      </c>
    </row>
    <row r="63" spans="1:7" s="39" customFormat="1" ht="25.5" x14ac:dyDescent="0.2">
      <c r="A63" s="16" t="s">
        <v>117</v>
      </c>
      <c r="B63" s="71">
        <f>B75+B76+B77</f>
        <v>9620.1</v>
      </c>
      <c r="C63" s="71">
        <f>C75+C76+C77</f>
        <v>9153.9000000000015</v>
      </c>
      <c r="D63" s="71">
        <f>D75+D76+D77</f>
        <v>8997.9</v>
      </c>
      <c r="E63" s="40">
        <v>0</v>
      </c>
      <c r="F63" s="60">
        <f>D63/C63%</f>
        <v>98.295808343984504</v>
      </c>
      <c r="G63" s="61">
        <f>D63/B63%</f>
        <v>93.532291764118867</v>
      </c>
    </row>
    <row r="64" spans="1:7" s="39" customFormat="1" hidden="1" x14ac:dyDescent="0.2">
      <c r="A64" s="12"/>
      <c r="B64" s="73">
        <v>0</v>
      </c>
      <c r="C64" s="73"/>
      <c r="D64" s="73">
        <v>0</v>
      </c>
      <c r="E64" s="40"/>
      <c r="F64" s="60" t="e">
        <f t="shared" ref="F64:F76" si="5">D64/C64%</f>
        <v>#DIV/0!</v>
      </c>
      <c r="G64" s="61" t="e">
        <f t="shared" ref="G64:G76" si="6">D64/B64%</f>
        <v>#DIV/0!</v>
      </c>
    </row>
    <row r="65" spans="1:7" s="39" customFormat="1" hidden="1" x14ac:dyDescent="0.2">
      <c r="A65" s="12"/>
      <c r="B65" s="73">
        <v>0</v>
      </c>
      <c r="C65" s="73"/>
      <c r="D65" s="73">
        <v>0</v>
      </c>
      <c r="E65" s="40"/>
      <c r="F65" s="60" t="e">
        <f t="shared" si="5"/>
        <v>#DIV/0!</v>
      </c>
      <c r="G65" s="61" t="e">
        <f t="shared" si="6"/>
        <v>#DIV/0!</v>
      </c>
    </row>
    <row r="66" spans="1:7" s="39" customFormat="1" hidden="1" x14ac:dyDescent="0.2">
      <c r="A66" s="12"/>
      <c r="B66" s="73">
        <v>0</v>
      </c>
      <c r="C66" s="73"/>
      <c r="D66" s="73">
        <v>0</v>
      </c>
      <c r="E66" s="42"/>
      <c r="F66" s="60" t="e">
        <f t="shared" si="5"/>
        <v>#DIV/0!</v>
      </c>
      <c r="G66" s="61" t="e">
        <f t="shared" si="6"/>
        <v>#DIV/0!</v>
      </c>
    </row>
    <row r="67" spans="1:7" s="39" customFormat="1" hidden="1" x14ac:dyDescent="0.2">
      <c r="A67" s="12"/>
      <c r="B67" s="73">
        <v>0</v>
      </c>
      <c r="C67" s="73"/>
      <c r="D67" s="73">
        <v>0</v>
      </c>
      <c r="E67" s="42"/>
      <c r="F67" s="60" t="e">
        <f t="shared" si="5"/>
        <v>#DIV/0!</v>
      </c>
      <c r="G67" s="61" t="e">
        <f t="shared" si="6"/>
        <v>#DIV/0!</v>
      </c>
    </row>
    <row r="68" spans="1:7" s="39" customFormat="1" hidden="1" x14ac:dyDescent="0.2">
      <c r="A68" s="12"/>
      <c r="B68" s="73">
        <v>0</v>
      </c>
      <c r="C68" s="73"/>
      <c r="D68" s="73">
        <v>0</v>
      </c>
      <c r="E68" s="40"/>
      <c r="F68" s="60" t="e">
        <f t="shared" si="5"/>
        <v>#DIV/0!</v>
      </c>
      <c r="G68" s="61" t="e">
        <f t="shared" si="6"/>
        <v>#DIV/0!</v>
      </c>
    </row>
    <row r="69" spans="1:7" s="39" customFormat="1" hidden="1" x14ac:dyDescent="0.2">
      <c r="A69" s="12"/>
      <c r="B69" s="73">
        <v>0</v>
      </c>
      <c r="C69" s="73"/>
      <c r="D69" s="73">
        <v>0</v>
      </c>
      <c r="E69" s="40"/>
      <c r="F69" s="60" t="e">
        <f t="shared" si="5"/>
        <v>#DIV/0!</v>
      </c>
      <c r="G69" s="61" t="e">
        <f t="shared" si="6"/>
        <v>#DIV/0!</v>
      </c>
    </row>
    <row r="70" spans="1:7" s="39" customFormat="1" hidden="1" x14ac:dyDescent="0.2">
      <c r="A70" s="12"/>
      <c r="B70" s="73">
        <v>0</v>
      </c>
      <c r="C70" s="73"/>
      <c r="D70" s="73">
        <v>0</v>
      </c>
      <c r="E70" s="42"/>
      <c r="F70" s="60" t="e">
        <f t="shared" si="5"/>
        <v>#DIV/0!</v>
      </c>
      <c r="G70" s="61" t="e">
        <f t="shared" si="6"/>
        <v>#DIV/0!</v>
      </c>
    </row>
    <row r="71" spans="1:7" s="39" customFormat="1" hidden="1" x14ac:dyDescent="0.2">
      <c r="A71" s="12"/>
      <c r="B71" s="73">
        <v>0</v>
      </c>
      <c r="C71" s="73"/>
      <c r="D71" s="73">
        <v>0</v>
      </c>
      <c r="E71" s="42"/>
      <c r="F71" s="60" t="e">
        <f t="shared" si="5"/>
        <v>#DIV/0!</v>
      </c>
      <c r="G71" s="61" t="e">
        <f t="shared" si="6"/>
        <v>#DIV/0!</v>
      </c>
    </row>
    <row r="72" spans="1:7" s="39" customFormat="1" hidden="1" x14ac:dyDescent="0.2">
      <c r="A72" s="12"/>
      <c r="B72" s="73">
        <v>0</v>
      </c>
      <c r="C72" s="73"/>
      <c r="D72" s="73">
        <v>0</v>
      </c>
      <c r="E72" s="42"/>
      <c r="F72" s="60" t="e">
        <f t="shared" si="5"/>
        <v>#DIV/0!</v>
      </c>
      <c r="G72" s="61" t="e">
        <f t="shared" si="6"/>
        <v>#DIV/0!</v>
      </c>
    </row>
    <row r="73" spans="1:7" s="39" customFormat="1" hidden="1" x14ac:dyDescent="0.2">
      <c r="A73" s="12"/>
      <c r="B73" s="73">
        <v>0</v>
      </c>
      <c r="C73" s="73"/>
      <c r="D73" s="73">
        <v>0</v>
      </c>
      <c r="E73" s="42"/>
      <c r="F73" s="60" t="e">
        <f t="shared" si="5"/>
        <v>#DIV/0!</v>
      </c>
      <c r="G73" s="61" t="e">
        <f t="shared" si="6"/>
        <v>#DIV/0!</v>
      </c>
    </row>
    <row r="74" spans="1:7" s="39" customFormat="1" hidden="1" x14ac:dyDescent="0.2">
      <c r="A74" s="14"/>
      <c r="B74" s="73">
        <v>0</v>
      </c>
      <c r="C74" s="73"/>
      <c r="D74" s="73">
        <v>0</v>
      </c>
      <c r="E74" s="42"/>
      <c r="F74" s="60" t="e">
        <f t="shared" si="5"/>
        <v>#DIV/0!</v>
      </c>
      <c r="G74" s="61" t="e">
        <f t="shared" si="6"/>
        <v>#DIV/0!</v>
      </c>
    </row>
    <row r="75" spans="1:7" s="39" customFormat="1" ht="25.5" x14ac:dyDescent="0.2">
      <c r="A75" s="18" t="s">
        <v>136</v>
      </c>
      <c r="B75" s="73">
        <v>1278.5999999999999</v>
      </c>
      <c r="C75" s="73">
        <v>1407.7</v>
      </c>
      <c r="D75" s="73">
        <v>1278.5</v>
      </c>
      <c r="E75" s="42"/>
      <c r="F75" s="60">
        <f t="shared" si="5"/>
        <v>90.821908077005048</v>
      </c>
      <c r="G75" s="61">
        <f t="shared" si="6"/>
        <v>99.992178945721889</v>
      </c>
    </row>
    <row r="76" spans="1:7" s="39" customFormat="1" ht="38.25" x14ac:dyDescent="0.2">
      <c r="A76" s="18" t="s">
        <v>128</v>
      </c>
      <c r="B76" s="73">
        <v>1967.7</v>
      </c>
      <c r="C76" s="74">
        <v>1600.6</v>
      </c>
      <c r="D76" s="73">
        <v>1600.6</v>
      </c>
      <c r="E76" s="42"/>
      <c r="F76" s="60">
        <f t="shared" si="5"/>
        <v>100</v>
      </c>
      <c r="G76" s="61">
        <f t="shared" si="6"/>
        <v>81.3437007673934</v>
      </c>
    </row>
    <row r="77" spans="1:7" s="39" customFormat="1" x14ac:dyDescent="0.2">
      <c r="A77" s="84" t="s">
        <v>129</v>
      </c>
      <c r="B77" s="74">
        <v>6373.8</v>
      </c>
      <c r="C77" s="74">
        <v>6145.6</v>
      </c>
      <c r="D77" s="74">
        <v>6118.8</v>
      </c>
      <c r="E77" s="42"/>
      <c r="F77" s="60">
        <f>D77/C77%</f>
        <v>99.563915646966933</v>
      </c>
      <c r="G77" s="61">
        <f>D77/B77%</f>
        <v>95.999246917066742</v>
      </c>
    </row>
    <row r="78" spans="1:7" s="39" customFormat="1" hidden="1" x14ac:dyDescent="0.2">
      <c r="A78" s="14"/>
      <c r="B78" s="74"/>
      <c r="C78" s="73"/>
      <c r="D78" s="73"/>
      <c r="E78" s="42"/>
      <c r="F78" s="60"/>
      <c r="G78" s="61"/>
    </row>
    <row r="79" spans="1:7" s="39" customFormat="1" ht="25.5" x14ac:dyDescent="0.2">
      <c r="A79" s="15" t="s">
        <v>130</v>
      </c>
      <c r="B79" s="71">
        <f>B81</f>
        <v>92.1</v>
      </c>
      <c r="C79" s="71">
        <f>C81</f>
        <v>92.1</v>
      </c>
      <c r="D79" s="71">
        <f>D81</f>
        <v>92.1</v>
      </c>
      <c r="E79" s="71">
        <f>E81+E82</f>
        <v>0</v>
      </c>
      <c r="F79" s="60">
        <f t="shared" ref="F79:F85" si="7">D79/C79%</f>
        <v>100</v>
      </c>
      <c r="G79" s="61">
        <f t="shared" ref="G79:G85" si="8">D79/B79%</f>
        <v>100</v>
      </c>
    </row>
    <row r="80" spans="1:7" s="39" customFormat="1" hidden="1" x14ac:dyDescent="0.2">
      <c r="A80" s="14"/>
      <c r="B80" s="73">
        <v>0</v>
      </c>
      <c r="C80" s="73"/>
      <c r="D80" s="73">
        <v>0</v>
      </c>
      <c r="E80" s="42"/>
      <c r="F80" s="60" t="e">
        <f t="shared" si="7"/>
        <v>#DIV/0!</v>
      </c>
      <c r="G80" s="61" t="e">
        <f t="shared" si="8"/>
        <v>#DIV/0!</v>
      </c>
    </row>
    <row r="81" spans="1:7" s="39" customFormat="1" ht="38.25" x14ac:dyDescent="0.2">
      <c r="A81" s="14" t="s">
        <v>98</v>
      </c>
      <c r="B81" s="73">
        <v>92.1</v>
      </c>
      <c r="C81" s="73">
        <v>92.1</v>
      </c>
      <c r="D81" s="73">
        <v>92.1</v>
      </c>
      <c r="E81" s="42"/>
      <c r="F81" s="60">
        <f t="shared" si="7"/>
        <v>100</v>
      </c>
      <c r="G81" s="61">
        <f t="shared" si="8"/>
        <v>100</v>
      </c>
    </row>
    <row r="82" spans="1:7" s="39" customFormat="1" x14ac:dyDescent="0.2">
      <c r="A82" s="20" t="s">
        <v>118</v>
      </c>
      <c r="B82" s="79">
        <f>B83</f>
        <v>955.3</v>
      </c>
      <c r="C82" s="79">
        <f>C83</f>
        <v>126.5</v>
      </c>
      <c r="D82" s="79">
        <f>D83</f>
        <v>955.3</v>
      </c>
      <c r="E82" s="42"/>
      <c r="F82" s="60">
        <f t="shared" si="7"/>
        <v>755.17786561264825</v>
      </c>
      <c r="G82" s="61">
        <f t="shared" si="8"/>
        <v>100</v>
      </c>
    </row>
    <row r="83" spans="1:7" s="53" customFormat="1" ht="35.25" customHeight="1" thickBot="1" x14ac:dyDescent="0.25">
      <c r="A83" s="97" t="s">
        <v>131</v>
      </c>
      <c r="B83" s="130">
        <v>955.3</v>
      </c>
      <c r="C83" s="130">
        <v>126.5</v>
      </c>
      <c r="D83" s="130">
        <v>955.3</v>
      </c>
      <c r="E83" s="57"/>
      <c r="F83" s="60">
        <f t="shared" si="7"/>
        <v>755.17786561264825</v>
      </c>
      <c r="G83" s="61">
        <f t="shared" si="8"/>
        <v>100</v>
      </c>
    </row>
    <row r="84" spans="1:7" s="39" customFormat="1" ht="1.5" hidden="1" customHeight="1" thickBot="1" x14ac:dyDescent="0.25">
      <c r="A84" s="91"/>
      <c r="B84" s="92">
        <v>0</v>
      </c>
      <c r="C84" s="92">
        <v>0</v>
      </c>
      <c r="D84" s="92">
        <v>0</v>
      </c>
      <c r="E84" s="44"/>
      <c r="F84" s="60" t="e">
        <f t="shared" si="7"/>
        <v>#DIV/0!</v>
      </c>
      <c r="G84" s="61" t="e">
        <f t="shared" si="8"/>
        <v>#DIV/0!</v>
      </c>
    </row>
    <row r="85" spans="1:7" s="39" customFormat="1" ht="13.5" thickBot="1" x14ac:dyDescent="0.25">
      <c r="A85" s="24" t="s">
        <v>79</v>
      </c>
      <c r="B85" s="25">
        <f>B56+B7+B84</f>
        <v>19207.900000000001</v>
      </c>
      <c r="C85" s="25">
        <f>C56+C7+C84</f>
        <v>15907.200000000003</v>
      </c>
      <c r="D85" s="25">
        <f>D56+D7+D84</f>
        <v>18651.399999999998</v>
      </c>
      <c r="E85" s="45"/>
      <c r="F85" s="69">
        <f t="shared" si="7"/>
        <v>117.25130758398709</v>
      </c>
      <c r="G85" s="70">
        <f t="shared" si="8"/>
        <v>97.102754595765262</v>
      </c>
    </row>
    <row r="86" spans="1:7" ht="99.75" hidden="1" customHeight="1" x14ac:dyDescent="0.2">
      <c r="A86" s="2"/>
      <c r="B86" s="48"/>
      <c r="C86" s="48"/>
      <c r="D86" s="48"/>
      <c r="E86" s="49"/>
      <c r="F86" s="48"/>
      <c r="G86" s="48"/>
    </row>
    <row r="87" spans="1:7" ht="17.25" hidden="1" customHeight="1" thickBot="1" x14ac:dyDescent="0.25">
      <c r="A87" s="212" t="s">
        <v>90</v>
      </c>
      <c r="B87" s="212"/>
      <c r="C87" s="212"/>
      <c r="D87" s="212"/>
      <c r="E87" s="212"/>
      <c r="F87" s="212"/>
      <c r="G87" s="212"/>
    </row>
    <row r="88" spans="1:7" ht="11.25" customHeight="1" thickBot="1" x14ac:dyDescent="0.25">
      <c r="A88" s="33"/>
      <c r="B88" s="34"/>
      <c r="C88" s="34"/>
      <c r="D88" s="34"/>
      <c r="E88" s="34"/>
      <c r="F88" s="34"/>
      <c r="G88" s="35"/>
    </row>
    <row r="89" spans="1:7" ht="12.75" customHeight="1" x14ac:dyDescent="0.2">
      <c r="A89" s="21" t="s">
        <v>9</v>
      </c>
      <c r="B89" s="50"/>
      <c r="C89" s="50"/>
      <c r="D89" s="50"/>
      <c r="E89" s="50"/>
      <c r="F89" s="51"/>
      <c r="G89" s="52"/>
    </row>
    <row r="90" spans="1:7" ht="14.65" customHeight="1" x14ac:dyDescent="0.2">
      <c r="A90" s="107" t="s">
        <v>31</v>
      </c>
      <c r="B90" s="122">
        <f>SUM(B91:B98)</f>
        <v>2737.2999999999997</v>
      </c>
      <c r="C90" s="122">
        <f>SUM(C91:C98)</f>
        <v>1923.4</v>
      </c>
      <c r="D90" s="122">
        <f>SUM(D91:D98)</f>
        <v>2737.2999999999997</v>
      </c>
      <c r="E90" s="40"/>
      <c r="F90" s="60">
        <f>D90/C90%</f>
        <v>142.31569096391803</v>
      </c>
      <c r="G90" s="61">
        <f>D90/B90%</f>
        <v>100</v>
      </c>
    </row>
    <row r="91" spans="1:7" ht="27.95" customHeight="1" x14ac:dyDescent="0.2">
      <c r="A91" s="1" t="s">
        <v>32</v>
      </c>
      <c r="B91" s="7">
        <v>463</v>
      </c>
      <c r="C91" s="4">
        <v>336.2</v>
      </c>
      <c r="D91" s="4">
        <v>463</v>
      </c>
      <c r="E91" s="42"/>
      <c r="F91" s="60">
        <f>D91/C91%</f>
        <v>137.71564544913741</v>
      </c>
      <c r="G91" s="61">
        <f t="shared" ref="G91:G135" si="9">D91/B91%</f>
        <v>100</v>
      </c>
    </row>
    <row r="92" spans="1:7" ht="3" hidden="1" customHeight="1" x14ac:dyDescent="0.2">
      <c r="A92" s="1" t="s">
        <v>33</v>
      </c>
      <c r="B92" s="7"/>
      <c r="C92" s="4"/>
      <c r="D92" s="4"/>
      <c r="E92" s="42"/>
      <c r="F92" s="60"/>
      <c r="G92" s="61" t="e">
        <f t="shared" si="9"/>
        <v>#DIV/0!</v>
      </c>
    </row>
    <row r="93" spans="1:7" ht="41.65" customHeight="1" x14ac:dyDescent="0.2">
      <c r="A93" s="1" t="s">
        <v>34</v>
      </c>
      <c r="B93" s="7">
        <v>2107.4</v>
      </c>
      <c r="C93" s="4">
        <v>1435.9</v>
      </c>
      <c r="D93" s="4">
        <v>2107.4</v>
      </c>
      <c r="E93" s="42"/>
      <c r="F93" s="60">
        <f>D93/C93%</f>
        <v>146.76509506233023</v>
      </c>
      <c r="G93" s="61">
        <f t="shared" si="9"/>
        <v>100</v>
      </c>
    </row>
    <row r="94" spans="1:7" ht="15.2" customHeight="1" x14ac:dyDescent="0.2">
      <c r="A94" s="1" t="s">
        <v>10</v>
      </c>
      <c r="B94" s="7"/>
      <c r="C94" s="4"/>
      <c r="D94" s="4"/>
      <c r="E94" s="42"/>
      <c r="F94" s="60"/>
      <c r="G94" s="61"/>
    </row>
    <row r="95" spans="1:7" ht="14.65" customHeight="1" x14ac:dyDescent="0.2">
      <c r="A95" s="1" t="s">
        <v>84</v>
      </c>
      <c r="B95" s="4">
        <v>142.69999999999999</v>
      </c>
      <c r="C95" s="4">
        <v>149.80000000000001</v>
      </c>
      <c r="D95" s="4">
        <v>142.69999999999999</v>
      </c>
      <c r="E95" s="42"/>
      <c r="F95" s="60">
        <f>D95/C95%</f>
        <v>95.260347129505988</v>
      </c>
      <c r="G95" s="61">
        <f>D95/B95%</f>
        <v>100</v>
      </c>
    </row>
    <row r="96" spans="1:7" ht="14.1" customHeight="1" x14ac:dyDescent="0.2">
      <c r="A96" s="1" t="s">
        <v>35</v>
      </c>
      <c r="B96" s="4"/>
      <c r="C96" s="4"/>
      <c r="D96" s="4"/>
      <c r="E96" s="42"/>
      <c r="F96" s="60"/>
      <c r="G96" s="61"/>
    </row>
    <row r="97" spans="1:7" ht="14.65" customHeight="1" x14ac:dyDescent="0.2">
      <c r="A97" s="1" t="s">
        <v>11</v>
      </c>
      <c r="B97" s="4"/>
      <c r="C97" s="4"/>
      <c r="D97" s="4"/>
      <c r="E97" s="42"/>
      <c r="F97" s="60"/>
      <c r="G97" s="61"/>
    </row>
    <row r="98" spans="1:7" ht="12" customHeight="1" x14ac:dyDescent="0.2">
      <c r="A98" s="1" t="s">
        <v>12</v>
      </c>
      <c r="B98" s="5">
        <v>24.2</v>
      </c>
      <c r="C98" s="5">
        <v>1.5</v>
      </c>
      <c r="D98" s="5">
        <v>24.2</v>
      </c>
      <c r="E98" s="40"/>
      <c r="F98" s="60">
        <f t="shared" ref="F98:F135" si="10">D98/C98%</f>
        <v>1613.3333333333333</v>
      </c>
      <c r="G98" s="61">
        <f t="shared" si="9"/>
        <v>100</v>
      </c>
    </row>
    <row r="99" spans="1:7" s="53" customFormat="1" ht="14.1" customHeight="1" x14ac:dyDescent="0.2">
      <c r="A99" s="114" t="s">
        <v>92</v>
      </c>
      <c r="B99" s="116">
        <f>SUM(B100:B100)</f>
        <v>95.3</v>
      </c>
      <c r="C99" s="116">
        <f>SUM(C100:C100)</f>
        <v>95.3</v>
      </c>
      <c r="D99" s="116">
        <f>SUM(D100:D100)</f>
        <v>85.3</v>
      </c>
      <c r="E99" s="43"/>
      <c r="F99" s="60">
        <f t="shared" si="10"/>
        <v>89.506820566631689</v>
      </c>
      <c r="G99" s="61">
        <f t="shared" si="9"/>
        <v>89.506820566631689</v>
      </c>
    </row>
    <row r="100" spans="1:7" ht="14.1" customHeight="1" x14ac:dyDescent="0.2">
      <c r="A100" s="1" t="s">
        <v>91</v>
      </c>
      <c r="B100" s="5">
        <v>95.3</v>
      </c>
      <c r="C100" s="5">
        <v>95.3</v>
      </c>
      <c r="D100" s="5">
        <v>85.3</v>
      </c>
      <c r="E100" s="40"/>
      <c r="F100" s="60">
        <f t="shared" si="10"/>
        <v>89.506820566631689</v>
      </c>
      <c r="G100" s="61">
        <f t="shared" si="9"/>
        <v>89.506820566631689</v>
      </c>
    </row>
    <row r="101" spans="1:7" ht="14.1" hidden="1" customHeight="1" x14ac:dyDescent="0.2">
      <c r="A101" s="9" t="s">
        <v>36</v>
      </c>
      <c r="B101" s="6">
        <f>SUM(B102)</f>
        <v>0</v>
      </c>
      <c r="C101" s="6">
        <f>SUM(C102)</f>
        <v>0</v>
      </c>
      <c r="D101" s="6">
        <f>SUM(D102)</f>
        <v>0</v>
      </c>
      <c r="E101" s="42"/>
      <c r="F101" s="60" t="e">
        <f t="shared" si="10"/>
        <v>#DIV/0!</v>
      </c>
      <c r="G101" s="61" t="e">
        <f t="shared" si="9"/>
        <v>#DIV/0!</v>
      </c>
    </row>
    <row r="102" spans="1:7" ht="14.65" hidden="1" customHeight="1" x14ac:dyDescent="0.2">
      <c r="A102" s="1" t="s">
        <v>37</v>
      </c>
      <c r="B102" s="5"/>
      <c r="C102" s="5"/>
      <c r="D102" s="5"/>
      <c r="E102" s="42"/>
      <c r="F102" s="60" t="e">
        <f t="shared" si="10"/>
        <v>#DIV/0!</v>
      </c>
      <c r="G102" s="61" t="e">
        <f t="shared" si="9"/>
        <v>#DIV/0!</v>
      </c>
    </row>
    <row r="103" spans="1:7" ht="15.2" customHeight="1" x14ac:dyDescent="0.2">
      <c r="A103" s="107" t="s">
        <v>38</v>
      </c>
      <c r="B103" s="108">
        <f>B107+B106+B105+B104</f>
        <v>0</v>
      </c>
      <c r="C103" s="108">
        <f>C107+C106+C105+C104</f>
        <v>0</v>
      </c>
      <c r="D103" s="108">
        <f>D107+D106+D105+D104</f>
        <v>0</v>
      </c>
      <c r="E103" s="42"/>
      <c r="F103" s="60"/>
      <c r="G103" s="61"/>
    </row>
    <row r="104" spans="1:7" ht="15.2" hidden="1" customHeight="1" x14ac:dyDescent="0.2">
      <c r="A104" s="10" t="s">
        <v>39</v>
      </c>
      <c r="B104" s="7"/>
      <c r="C104" s="7"/>
      <c r="D104" s="7"/>
      <c r="E104" s="40"/>
      <c r="F104" s="60"/>
      <c r="G104" s="61"/>
    </row>
    <row r="105" spans="1:7" s="49" customFormat="1" ht="14.1" hidden="1" customHeight="1" x14ac:dyDescent="0.2">
      <c r="A105" s="1" t="s">
        <v>40</v>
      </c>
      <c r="B105" s="4"/>
      <c r="C105" s="4"/>
      <c r="D105" s="4"/>
      <c r="E105" s="42"/>
      <c r="F105" s="60"/>
      <c r="G105" s="61"/>
    </row>
    <row r="106" spans="1:7" ht="14.1" hidden="1" customHeight="1" x14ac:dyDescent="0.2">
      <c r="A106" s="1" t="s">
        <v>13</v>
      </c>
      <c r="B106" s="4"/>
      <c r="C106" s="4"/>
      <c r="D106" s="4"/>
      <c r="E106" s="54"/>
      <c r="F106" s="60"/>
      <c r="G106" s="61"/>
    </row>
    <row r="107" spans="1:7" ht="14.1" customHeight="1" x14ac:dyDescent="0.2">
      <c r="A107" s="1" t="s">
        <v>14</v>
      </c>
      <c r="B107" s="4">
        <v>0</v>
      </c>
      <c r="C107" s="4">
        <v>0</v>
      </c>
      <c r="D107" s="4">
        <v>0</v>
      </c>
      <c r="E107" s="42"/>
      <c r="F107" s="60"/>
      <c r="G107" s="61"/>
    </row>
    <row r="108" spans="1:7" ht="14.1" customHeight="1" x14ac:dyDescent="0.2">
      <c r="A108" s="107" t="s">
        <v>41</v>
      </c>
      <c r="B108" s="108">
        <f>B109+B110+B111+B112</f>
        <v>11157</v>
      </c>
      <c r="C108" s="108">
        <f>C109+C110+C111+C112</f>
        <v>9473.4</v>
      </c>
      <c r="D108" s="108">
        <f>D109+D110+D111+D112</f>
        <v>10534.7</v>
      </c>
      <c r="E108" s="40"/>
      <c r="F108" s="60">
        <f t="shared" si="10"/>
        <v>111.20294719952712</v>
      </c>
      <c r="G108" s="61">
        <f t="shared" si="9"/>
        <v>94.422335753338729</v>
      </c>
    </row>
    <row r="109" spans="1:7" ht="12" customHeight="1" x14ac:dyDescent="0.2">
      <c r="A109" s="1" t="s">
        <v>15</v>
      </c>
      <c r="B109" s="4">
        <v>1968.5</v>
      </c>
      <c r="C109" s="4">
        <v>0</v>
      </c>
      <c r="D109" s="4">
        <v>1601.4</v>
      </c>
      <c r="E109" s="42"/>
      <c r="F109" s="60"/>
      <c r="G109" s="61">
        <f t="shared" si="9"/>
        <v>81.351282702565413</v>
      </c>
    </row>
    <row r="110" spans="1:7" ht="12" customHeight="1" x14ac:dyDescent="0.2">
      <c r="A110" s="1" t="s">
        <v>16</v>
      </c>
      <c r="B110" s="4">
        <v>3133.9</v>
      </c>
      <c r="C110" s="4">
        <v>2122.1</v>
      </c>
      <c r="D110" s="4">
        <v>2878.8</v>
      </c>
      <c r="E110" s="42"/>
      <c r="F110" s="60">
        <f t="shared" si="10"/>
        <v>135.65807454879601</v>
      </c>
      <c r="G110" s="61">
        <f t="shared" si="9"/>
        <v>91.859982769073682</v>
      </c>
    </row>
    <row r="111" spans="1:7" ht="12" customHeight="1" x14ac:dyDescent="0.2">
      <c r="A111" s="1" t="s">
        <v>132</v>
      </c>
      <c r="B111" s="4">
        <v>6054.6</v>
      </c>
      <c r="C111" s="4">
        <v>5749.8</v>
      </c>
      <c r="D111" s="4">
        <v>6054.5</v>
      </c>
      <c r="E111" s="42"/>
      <c r="F111" s="60">
        <f t="shared" si="10"/>
        <v>105.29931475877422</v>
      </c>
      <c r="G111" s="61">
        <f t="shared" si="9"/>
        <v>99.998348363227947</v>
      </c>
    </row>
    <row r="112" spans="1:7" ht="12" customHeight="1" x14ac:dyDescent="0.2">
      <c r="A112" s="1" t="s">
        <v>137</v>
      </c>
      <c r="B112" s="4"/>
      <c r="C112" s="4">
        <v>1601.5</v>
      </c>
      <c r="D112" s="4"/>
      <c r="E112" s="42"/>
      <c r="F112" s="60">
        <f t="shared" si="10"/>
        <v>0</v>
      </c>
      <c r="G112" s="61"/>
    </row>
    <row r="113" spans="1:7" ht="14.1" customHeight="1" x14ac:dyDescent="0.2">
      <c r="A113" s="107" t="s">
        <v>42</v>
      </c>
      <c r="B113" s="108">
        <f>SUM(B114)</f>
        <v>0</v>
      </c>
      <c r="C113" s="108">
        <f>SUM(C114)</f>
        <v>0</v>
      </c>
      <c r="D113" s="108">
        <f>SUM(D114)</f>
        <v>0</v>
      </c>
      <c r="E113" s="42"/>
      <c r="F113" s="60"/>
      <c r="G113" s="61"/>
    </row>
    <row r="114" spans="1:7" ht="14.1" customHeight="1" x14ac:dyDescent="0.2">
      <c r="A114" s="1" t="s">
        <v>43</v>
      </c>
      <c r="B114" s="4">
        <v>0</v>
      </c>
      <c r="C114" s="4">
        <v>0</v>
      </c>
      <c r="D114" s="4">
        <v>0</v>
      </c>
      <c r="E114" s="42"/>
      <c r="F114" s="60"/>
      <c r="G114" s="61"/>
    </row>
    <row r="115" spans="1:7" ht="14.1" hidden="1" customHeight="1" x14ac:dyDescent="0.2">
      <c r="A115" s="9" t="s">
        <v>44</v>
      </c>
      <c r="B115" s="3">
        <f>SUM(B116:B118)</f>
        <v>0</v>
      </c>
      <c r="C115" s="3">
        <f>SUM(C116:C118)</f>
        <v>0</v>
      </c>
      <c r="D115" s="3">
        <f>SUM(D116:D118)</f>
        <v>0</v>
      </c>
      <c r="E115" s="42"/>
      <c r="F115" s="60" t="e">
        <f t="shared" si="10"/>
        <v>#DIV/0!</v>
      </c>
      <c r="G115" s="61" t="e">
        <f t="shared" si="9"/>
        <v>#DIV/0!</v>
      </c>
    </row>
    <row r="116" spans="1:7" ht="14.65" hidden="1" customHeight="1" x14ac:dyDescent="0.2">
      <c r="A116" s="1" t="s">
        <v>17</v>
      </c>
      <c r="B116" s="8"/>
      <c r="C116" s="8"/>
      <c r="D116" s="8"/>
      <c r="E116" s="40"/>
      <c r="F116" s="60" t="e">
        <f t="shared" si="10"/>
        <v>#DIV/0!</v>
      </c>
      <c r="G116" s="61" t="e">
        <f t="shared" si="9"/>
        <v>#DIV/0!</v>
      </c>
    </row>
    <row r="117" spans="1:7" ht="14.1" hidden="1" customHeight="1" x14ac:dyDescent="0.2">
      <c r="A117" s="1" t="s">
        <v>18</v>
      </c>
      <c r="B117" s="4"/>
      <c r="C117" s="4"/>
      <c r="D117" s="4"/>
      <c r="E117" s="42"/>
      <c r="F117" s="60" t="e">
        <f t="shared" si="10"/>
        <v>#DIV/0!</v>
      </c>
      <c r="G117" s="61" t="e">
        <f t="shared" si="9"/>
        <v>#DIV/0!</v>
      </c>
    </row>
    <row r="118" spans="1:7" ht="14.1" hidden="1" customHeight="1" x14ac:dyDescent="0.2">
      <c r="A118" s="1" t="s">
        <v>19</v>
      </c>
      <c r="B118" s="4"/>
      <c r="C118" s="4"/>
      <c r="D118" s="4"/>
      <c r="E118" s="42"/>
      <c r="F118" s="60" t="e">
        <f t="shared" si="10"/>
        <v>#DIV/0!</v>
      </c>
      <c r="G118" s="61" t="e">
        <f t="shared" si="9"/>
        <v>#DIV/0!</v>
      </c>
    </row>
    <row r="119" spans="1:7" ht="24.95" customHeight="1" x14ac:dyDescent="0.2">
      <c r="A119" s="107" t="s">
        <v>45</v>
      </c>
      <c r="B119" s="108">
        <f>SUM(B120:B123)</f>
        <v>4189.1000000000004</v>
      </c>
      <c r="C119" s="108">
        <f>SUM(C120:C123)</f>
        <v>3698.3</v>
      </c>
      <c r="D119" s="108">
        <f>SUM(D120:D123)</f>
        <v>4189.1000000000004</v>
      </c>
      <c r="E119" s="42"/>
      <c r="F119" s="60">
        <f t="shared" si="10"/>
        <v>113.27096233404536</v>
      </c>
      <c r="G119" s="61">
        <f t="shared" si="9"/>
        <v>100</v>
      </c>
    </row>
    <row r="120" spans="1:7" ht="14.1" customHeight="1" x14ac:dyDescent="0.2">
      <c r="A120" s="1" t="s">
        <v>20</v>
      </c>
      <c r="B120" s="4">
        <v>4189.1000000000004</v>
      </c>
      <c r="C120" s="4">
        <v>3698.3</v>
      </c>
      <c r="D120" s="4">
        <v>4189.1000000000004</v>
      </c>
      <c r="E120" s="42"/>
      <c r="F120" s="60">
        <f t="shared" si="10"/>
        <v>113.27096233404536</v>
      </c>
      <c r="G120" s="61">
        <f t="shared" si="9"/>
        <v>100</v>
      </c>
    </row>
    <row r="121" spans="1:7" ht="14.1" hidden="1" customHeight="1" x14ac:dyDescent="0.2">
      <c r="A121" s="1" t="s">
        <v>21</v>
      </c>
      <c r="B121" s="4"/>
      <c r="C121" s="4"/>
      <c r="D121" s="4"/>
      <c r="E121" s="40"/>
      <c r="F121" s="60" t="e">
        <f t="shared" si="10"/>
        <v>#DIV/0!</v>
      </c>
      <c r="G121" s="61" t="e">
        <f t="shared" si="9"/>
        <v>#DIV/0!</v>
      </c>
    </row>
    <row r="122" spans="1:7" ht="14.1" hidden="1" customHeight="1" x14ac:dyDescent="0.2">
      <c r="A122" s="1" t="s">
        <v>22</v>
      </c>
      <c r="B122" s="4"/>
      <c r="C122" s="4"/>
      <c r="D122" s="4"/>
      <c r="E122" s="42"/>
      <c r="F122" s="60" t="e">
        <f t="shared" si="10"/>
        <v>#DIV/0!</v>
      </c>
      <c r="G122" s="61" t="e">
        <f t="shared" si="9"/>
        <v>#DIV/0!</v>
      </c>
    </row>
    <row r="123" spans="1:7" ht="14.1" hidden="1" customHeight="1" x14ac:dyDescent="0.2">
      <c r="A123" s="1" t="s">
        <v>23</v>
      </c>
      <c r="B123" s="4"/>
      <c r="C123" s="4"/>
      <c r="D123" s="4"/>
      <c r="E123" s="42"/>
      <c r="F123" s="60" t="e">
        <f t="shared" si="10"/>
        <v>#DIV/0!</v>
      </c>
      <c r="G123" s="61" t="e">
        <f t="shared" si="9"/>
        <v>#DIV/0!</v>
      </c>
    </row>
    <row r="124" spans="1:7" ht="14.1" hidden="1" customHeight="1" x14ac:dyDescent="0.2">
      <c r="A124" s="9" t="s">
        <v>46</v>
      </c>
      <c r="B124" s="3">
        <f>B125+B126+B127</f>
        <v>0</v>
      </c>
      <c r="C124" s="3">
        <f>C125+C126+C127</f>
        <v>0</v>
      </c>
      <c r="D124" s="3">
        <f>D125+D126+D127</f>
        <v>0</v>
      </c>
      <c r="E124" s="42"/>
      <c r="F124" s="60" t="e">
        <f t="shared" si="10"/>
        <v>#DIV/0!</v>
      </c>
      <c r="G124" s="61" t="e">
        <f t="shared" si="9"/>
        <v>#DIV/0!</v>
      </c>
    </row>
    <row r="125" spans="1:7" ht="14.1" hidden="1" customHeight="1" x14ac:dyDescent="0.2">
      <c r="A125" s="1" t="s">
        <v>24</v>
      </c>
      <c r="B125" s="4"/>
      <c r="C125" s="4"/>
      <c r="D125" s="4"/>
      <c r="E125" s="40">
        <f>E126+E127+E128+E129</f>
        <v>0</v>
      </c>
      <c r="F125" s="60" t="e">
        <f t="shared" si="10"/>
        <v>#DIV/0!</v>
      </c>
      <c r="G125" s="61" t="e">
        <f t="shared" si="9"/>
        <v>#DIV/0!</v>
      </c>
    </row>
    <row r="126" spans="1:7" ht="14.1" hidden="1" customHeight="1" x14ac:dyDescent="0.2">
      <c r="A126" s="1" t="s">
        <v>25</v>
      </c>
      <c r="B126" s="4"/>
      <c r="C126" s="4"/>
      <c r="D126" s="4"/>
      <c r="E126" s="42"/>
      <c r="F126" s="60" t="e">
        <f t="shared" si="10"/>
        <v>#DIV/0!</v>
      </c>
      <c r="G126" s="61" t="e">
        <f t="shared" si="9"/>
        <v>#DIV/0!</v>
      </c>
    </row>
    <row r="127" spans="1:7" ht="14.1" hidden="1" customHeight="1" x14ac:dyDescent="0.2">
      <c r="A127" s="1" t="s">
        <v>26</v>
      </c>
      <c r="B127" s="4"/>
      <c r="C127" s="4"/>
      <c r="D127" s="4"/>
      <c r="E127" s="42"/>
      <c r="F127" s="60" t="e">
        <f t="shared" si="10"/>
        <v>#DIV/0!</v>
      </c>
      <c r="G127" s="61" t="e">
        <f t="shared" si="9"/>
        <v>#DIV/0!</v>
      </c>
    </row>
    <row r="128" spans="1:7" ht="14.1" customHeight="1" x14ac:dyDescent="0.2">
      <c r="A128" s="107" t="s">
        <v>134</v>
      </c>
      <c r="B128" s="108">
        <f>B129+B130+B131+B132</f>
        <v>67.599999999999994</v>
      </c>
      <c r="C128" s="108">
        <f>C129+C130+C131+C132</f>
        <v>57.6</v>
      </c>
      <c r="D128" s="108">
        <f>D129+D130+D131+D132</f>
        <v>67.599999999999994</v>
      </c>
      <c r="E128" s="108">
        <f>E129+E130+E131+E132</f>
        <v>0</v>
      </c>
      <c r="F128" s="60">
        <f t="shared" si="10"/>
        <v>117.36111111111109</v>
      </c>
      <c r="G128" s="61">
        <f t="shared" si="9"/>
        <v>100</v>
      </c>
    </row>
    <row r="129" spans="1:7" ht="14.1" hidden="1" customHeight="1" x14ac:dyDescent="0.2">
      <c r="A129" s="1" t="s">
        <v>27</v>
      </c>
      <c r="B129" s="4"/>
      <c r="C129" s="4"/>
      <c r="D129" s="4"/>
      <c r="E129" s="42"/>
      <c r="F129" s="60" t="e">
        <f t="shared" si="10"/>
        <v>#DIV/0!</v>
      </c>
      <c r="G129" s="61" t="e">
        <f t="shared" si="9"/>
        <v>#DIV/0!</v>
      </c>
    </row>
    <row r="130" spans="1:7" ht="14.1" customHeight="1" x14ac:dyDescent="0.2">
      <c r="A130" s="1" t="s">
        <v>135</v>
      </c>
      <c r="B130" s="4">
        <v>67.599999999999994</v>
      </c>
      <c r="C130" s="4">
        <v>57.6</v>
      </c>
      <c r="D130" s="4">
        <v>67.599999999999994</v>
      </c>
      <c r="E130" s="42"/>
      <c r="F130" s="60">
        <f t="shared" si="10"/>
        <v>117.36111111111109</v>
      </c>
      <c r="G130" s="61">
        <f t="shared" si="9"/>
        <v>100</v>
      </c>
    </row>
    <row r="131" spans="1:7" ht="14.1" hidden="1" customHeight="1" x14ac:dyDescent="0.2">
      <c r="A131" s="1" t="s">
        <v>29</v>
      </c>
      <c r="B131" s="4"/>
      <c r="C131" s="4"/>
      <c r="D131" s="4"/>
      <c r="E131" s="42"/>
      <c r="F131" s="60" t="e">
        <f t="shared" si="10"/>
        <v>#DIV/0!</v>
      </c>
      <c r="G131" s="61" t="e">
        <f t="shared" si="9"/>
        <v>#DIV/0!</v>
      </c>
    </row>
    <row r="132" spans="1:7" ht="14.1" hidden="1" customHeight="1" x14ac:dyDescent="0.2">
      <c r="A132" s="1" t="s">
        <v>30</v>
      </c>
      <c r="B132" s="4"/>
      <c r="C132" s="4"/>
      <c r="D132" s="4"/>
      <c r="E132" s="42"/>
      <c r="F132" s="60" t="e">
        <f t="shared" si="10"/>
        <v>#DIV/0!</v>
      </c>
      <c r="G132" s="61" t="e">
        <f t="shared" si="9"/>
        <v>#DIV/0!</v>
      </c>
    </row>
    <row r="133" spans="1:7" x14ac:dyDescent="0.2">
      <c r="A133" s="107" t="s">
        <v>48</v>
      </c>
      <c r="B133" s="108">
        <f>B134+B135</f>
        <v>1056</v>
      </c>
      <c r="C133" s="108">
        <f>C134+C135</f>
        <v>745.3</v>
      </c>
      <c r="D133" s="108">
        <f>D134+D135</f>
        <v>1056</v>
      </c>
      <c r="E133" s="108">
        <f>E134+E135</f>
        <v>0</v>
      </c>
      <c r="F133" s="60">
        <f t="shared" si="10"/>
        <v>141.68791090835907</v>
      </c>
      <c r="G133" s="61">
        <f t="shared" si="9"/>
        <v>100</v>
      </c>
    </row>
    <row r="134" spans="1:7" ht="25.5" x14ac:dyDescent="0.2">
      <c r="A134" s="112" t="s">
        <v>139</v>
      </c>
      <c r="B134" s="104"/>
      <c r="C134" s="104"/>
      <c r="D134" s="104"/>
      <c r="E134" s="42"/>
      <c r="F134" s="60"/>
      <c r="G134" s="61"/>
    </row>
    <row r="135" spans="1:7" ht="15.4" customHeight="1" thickBot="1" x14ac:dyDescent="0.25">
      <c r="A135" s="1" t="s">
        <v>118</v>
      </c>
      <c r="B135" s="4">
        <v>1056</v>
      </c>
      <c r="C135" s="4">
        <v>745.3</v>
      </c>
      <c r="D135" s="4">
        <v>1056</v>
      </c>
      <c r="E135" s="42"/>
      <c r="F135" s="60">
        <f t="shared" si="10"/>
        <v>141.68791090835907</v>
      </c>
      <c r="G135" s="61">
        <f t="shared" si="9"/>
        <v>100</v>
      </c>
    </row>
    <row r="136" spans="1:7" ht="13.5" hidden="1" thickBot="1" x14ac:dyDescent="0.25">
      <c r="A136" s="1"/>
      <c r="B136" s="58"/>
      <c r="C136" s="58"/>
      <c r="D136" s="58"/>
      <c r="E136" s="42"/>
      <c r="F136" s="40"/>
      <c r="G136" s="41"/>
    </row>
    <row r="137" spans="1:7" ht="15.2" customHeight="1" thickBot="1" x14ac:dyDescent="0.25">
      <c r="A137" s="26" t="s">
        <v>101</v>
      </c>
      <c r="B137" s="55">
        <f>SUM(B90+B103+B108+B115+B119+B124+B128+B101+B113+B133+B136+B99)</f>
        <v>19302.3</v>
      </c>
      <c r="C137" s="55">
        <f>SUM(C90+C103+C108+C115+C119+C124+C128+C101+C113+C133+C136+C99)</f>
        <v>15993.299999999997</v>
      </c>
      <c r="D137" s="55">
        <f>SUM(D90+D103+D108+D115+D119+D124+D128+D101+D113+D133+D136+D99)</f>
        <v>18669.999999999996</v>
      </c>
      <c r="E137" s="45"/>
      <c r="F137" s="46">
        <f>D137/C137%</f>
        <v>116.73638336053223</v>
      </c>
      <c r="G137" s="47">
        <f>D137/B137%</f>
        <v>96.724224574273521</v>
      </c>
    </row>
  </sheetData>
  <mergeCells count="3">
    <mergeCell ref="C3:G3"/>
    <mergeCell ref="A5:G5"/>
    <mergeCell ref="A87:G87"/>
  </mergeCells>
  <phoneticPr fontId="22" type="noConversion"/>
  <pageMargins left="0.78740157480314965" right="0.78740157480314965" top="0.19685039370078741" bottom="0.19685039370078741" header="0.51181102362204722" footer="0.51181102362204722"/>
  <pageSetup paperSize="9" scale="56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L138"/>
  <sheetViews>
    <sheetView topLeftCell="A93" workbookViewId="0">
      <selection activeCell="D114" sqref="D114"/>
    </sheetView>
  </sheetViews>
  <sheetFormatPr defaultRowHeight="12.75" x14ac:dyDescent="0.2"/>
  <cols>
    <col min="1" max="1" width="52.42578125" style="27" customWidth="1"/>
    <col min="2" max="2" width="16.140625" style="28" customWidth="1"/>
    <col min="3" max="3" width="15.140625" style="28" hidden="1" customWidth="1"/>
    <col min="4" max="4" width="12.42578125" style="28" customWidth="1"/>
    <col min="5" max="5" width="0.85546875" style="30" hidden="1" customWidth="1"/>
    <col min="6" max="6" width="14.42578125" style="30" hidden="1" customWidth="1"/>
    <col min="7" max="7" width="12.5703125" style="30" customWidth="1"/>
    <col min="8" max="8" width="9" style="30" customWidth="1"/>
    <col min="9" max="9" width="11" style="30" customWidth="1"/>
    <col min="10" max="10" width="9" style="30" customWidth="1"/>
    <col min="11" max="16384" width="9.140625" style="30"/>
  </cols>
  <sheetData>
    <row r="1" spans="1:12" hidden="1" x14ac:dyDescent="0.2">
      <c r="D1" s="29"/>
      <c r="E1" s="29"/>
      <c r="F1" s="29"/>
      <c r="G1" s="29"/>
    </row>
    <row r="2" spans="1:12" hidden="1" x14ac:dyDescent="0.2">
      <c r="D2" s="29"/>
      <c r="E2" s="29"/>
      <c r="F2" s="29"/>
      <c r="G2" s="29"/>
    </row>
    <row r="3" spans="1:12" ht="24.75" hidden="1" customHeight="1" x14ac:dyDescent="0.2">
      <c r="C3" s="211"/>
      <c r="D3" s="211"/>
      <c r="E3" s="211"/>
      <c r="F3" s="211"/>
      <c r="G3" s="211"/>
    </row>
    <row r="4" spans="1:12" ht="15.75" hidden="1" customHeight="1" x14ac:dyDescent="0.2">
      <c r="C4" s="31"/>
      <c r="D4" s="31"/>
      <c r="E4" s="31"/>
      <c r="F4" s="31"/>
      <c r="G4" s="31"/>
    </row>
    <row r="5" spans="1:12" s="32" customFormat="1" ht="15.75" customHeight="1" thickBot="1" x14ac:dyDescent="0.25">
      <c r="A5" s="212" t="s">
        <v>149</v>
      </c>
      <c r="B5" s="212"/>
      <c r="C5" s="212"/>
      <c r="D5" s="212"/>
      <c r="E5" s="212"/>
      <c r="F5" s="212"/>
      <c r="G5" s="212"/>
    </row>
    <row r="6" spans="1:12" s="36" customFormat="1" ht="46.5" customHeight="1" thickBot="1" x14ac:dyDescent="0.25">
      <c r="A6" s="33" t="s">
        <v>8</v>
      </c>
      <c r="B6" s="34" t="s">
        <v>108</v>
      </c>
      <c r="C6" s="123" t="s">
        <v>142</v>
      </c>
      <c r="D6" s="123" t="s">
        <v>145</v>
      </c>
      <c r="E6" s="123" t="s">
        <v>0</v>
      </c>
      <c r="F6" s="123" t="s">
        <v>143</v>
      </c>
      <c r="G6" s="124" t="s">
        <v>1</v>
      </c>
      <c r="K6" s="37"/>
      <c r="L6" s="37"/>
    </row>
    <row r="7" spans="1:12" s="39" customFormat="1" x14ac:dyDescent="0.2">
      <c r="A7" s="125" t="s">
        <v>141</v>
      </c>
      <c r="B7" s="127">
        <f>B8+B10+B14+B19+B24+B35+B43+B45+B49+B55+B56+B31+B33</f>
        <v>3849.6000000000004</v>
      </c>
      <c r="C7" s="127">
        <f>C8+C10+C14+C19+C24+C35+C43+C45+C49+C55+C56+C31+C33</f>
        <v>2587.5</v>
      </c>
      <c r="D7" s="127">
        <f>D8+D10+D14+D19+D24+D35+D43+D45+D49+D55+D56+D31+D33</f>
        <v>3848.3</v>
      </c>
      <c r="E7" s="80"/>
      <c r="F7" s="64">
        <f>D7/C7%</f>
        <v>148.72657004830918</v>
      </c>
      <c r="G7" s="65">
        <f>D7/B7%</f>
        <v>99.966230257689105</v>
      </c>
    </row>
    <row r="8" spans="1:12" s="39" customFormat="1" x14ac:dyDescent="0.2">
      <c r="A8" s="119" t="s">
        <v>51</v>
      </c>
      <c r="B8" s="85">
        <f>B9</f>
        <v>155.19999999999999</v>
      </c>
      <c r="C8" s="85">
        <f>C9</f>
        <v>111.7</v>
      </c>
      <c r="D8" s="85">
        <f>D9</f>
        <v>163</v>
      </c>
      <c r="E8" s="60" t="e">
        <f>D8/#REF!%</f>
        <v>#REF!</v>
      </c>
      <c r="F8" s="60">
        <f>D8/C8%</f>
        <v>145.9265890778872</v>
      </c>
      <c r="G8" s="61">
        <f>D8/B8%</f>
        <v>105.0257731958763</v>
      </c>
    </row>
    <row r="9" spans="1:12" s="39" customFormat="1" x14ac:dyDescent="0.2">
      <c r="A9" s="12" t="s">
        <v>2</v>
      </c>
      <c r="B9" s="73">
        <v>155.19999999999999</v>
      </c>
      <c r="C9" s="73">
        <v>111.7</v>
      </c>
      <c r="D9" s="73">
        <v>163</v>
      </c>
      <c r="E9" s="60" t="e">
        <f>D9/#REF!%</f>
        <v>#REF!</v>
      </c>
      <c r="F9" s="60">
        <f>D9/C9%</f>
        <v>145.9265890778872</v>
      </c>
      <c r="G9" s="61">
        <f>D9/B9%</f>
        <v>105.0257731958763</v>
      </c>
    </row>
    <row r="10" spans="1:12" s="39" customFormat="1" x14ac:dyDescent="0.2">
      <c r="A10" s="119" t="s">
        <v>52</v>
      </c>
      <c r="B10" s="85">
        <f>B12+B13</f>
        <v>103</v>
      </c>
      <c r="C10" s="85">
        <f>C12+C13</f>
        <v>51.8</v>
      </c>
      <c r="D10" s="85">
        <f>D12+D13</f>
        <v>104.6</v>
      </c>
      <c r="E10" s="60" t="e">
        <f>D10/#REF!%</f>
        <v>#REF!</v>
      </c>
      <c r="F10" s="60">
        <f>D10/C10%</f>
        <v>201.93050193050192</v>
      </c>
      <c r="G10" s="61">
        <f>D10/B10%</f>
        <v>101.55339805825241</v>
      </c>
    </row>
    <row r="11" spans="1:12" s="39" customFormat="1" ht="25.5" hidden="1" x14ac:dyDescent="0.2">
      <c r="A11" s="12" t="s">
        <v>53</v>
      </c>
      <c r="B11" s="73">
        <v>0</v>
      </c>
      <c r="C11" s="73">
        <v>0</v>
      </c>
      <c r="D11" s="73">
        <v>0</v>
      </c>
      <c r="E11" s="60" t="e">
        <f>D11/#REF!%</f>
        <v>#REF!</v>
      </c>
      <c r="F11" s="60" t="e">
        <f>D11/C11%</f>
        <v>#DIV/0!</v>
      </c>
      <c r="G11" s="61" t="e">
        <f>D11/B11%</f>
        <v>#DIV/0!</v>
      </c>
    </row>
    <row r="12" spans="1:12" s="39" customFormat="1" ht="25.5" x14ac:dyDescent="0.2">
      <c r="A12" s="86" t="s">
        <v>124</v>
      </c>
      <c r="B12" s="73"/>
      <c r="C12" s="73"/>
      <c r="D12" s="73">
        <v>0.8</v>
      </c>
      <c r="E12" s="60"/>
      <c r="F12" s="60"/>
      <c r="G12" s="61"/>
    </row>
    <row r="13" spans="1:12" s="39" customFormat="1" x14ac:dyDescent="0.2">
      <c r="A13" s="12" t="s">
        <v>3</v>
      </c>
      <c r="B13" s="73">
        <v>103</v>
      </c>
      <c r="C13" s="73">
        <v>51.8</v>
      </c>
      <c r="D13" s="73">
        <v>103.8</v>
      </c>
      <c r="E13" s="60" t="e">
        <f>D13/#REF!%</f>
        <v>#REF!</v>
      </c>
      <c r="F13" s="60">
        <f t="shared" ref="F13:F18" si="0">D13/C13%</f>
        <v>200.38610038610037</v>
      </c>
      <c r="G13" s="61">
        <f t="shared" ref="G13:G18" si="1">D13/B13%</f>
        <v>100.77669902912621</v>
      </c>
    </row>
    <row r="14" spans="1:12" s="39" customFormat="1" x14ac:dyDescent="0.2">
      <c r="A14" s="119" t="s">
        <v>94</v>
      </c>
      <c r="B14" s="85">
        <f>B15+B16+B17+B18</f>
        <v>3338.5</v>
      </c>
      <c r="C14" s="85">
        <f>C15+C16+C17+C18</f>
        <v>2217.6999999999998</v>
      </c>
      <c r="D14" s="85">
        <f>D15+D16+D17+D18</f>
        <v>3321.9</v>
      </c>
      <c r="E14" s="60"/>
      <c r="F14" s="60">
        <f t="shared" si="0"/>
        <v>149.79032330793166</v>
      </c>
      <c r="G14" s="61">
        <f t="shared" si="1"/>
        <v>99.502770705406633</v>
      </c>
    </row>
    <row r="15" spans="1:12" s="39" customFormat="1" x14ac:dyDescent="0.2">
      <c r="A15" s="12" t="s">
        <v>95</v>
      </c>
      <c r="B15" s="73">
        <v>22</v>
      </c>
      <c r="C15" s="76">
        <v>27.5</v>
      </c>
      <c r="D15" s="77">
        <v>22.6</v>
      </c>
      <c r="E15" s="60"/>
      <c r="F15" s="60">
        <f t="shared" si="0"/>
        <v>82.181818181818187</v>
      </c>
      <c r="G15" s="61">
        <f t="shared" si="1"/>
        <v>102.72727272727273</v>
      </c>
    </row>
    <row r="16" spans="1:12" s="39" customFormat="1" x14ac:dyDescent="0.2">
      <c r="A16" s="86" t="s">
        <v>109</v>
      </c>
      <c r="B16" s="73">
        <v>5</v>
      </c>
      <c r="C16" s="76">
        <v>0.7</v>
      </c>
      <c r="D16" s="77">
        <v>4.9000000000000004</v>
      </c>
      <c r="E16" s="60"/>
      <c r="F16" s="60">
        <f t="shared" si="0"/>
        <v>700.00000000000011</v>
      </c>
      <c r="G16" s="61">
        <f t="shared" si="1"/>
        <v>98</v>
      </c>
    </row>
    <row r="17" spans="1:7" s="39" customFormat="1" x14ac:dyDescent="0.2">
      <c r="A17" s="86" t="s">
        <v>110</v>
      </c>
      <c r="B17" s="73">
        <v>121.5</v>
      </c>
      <c r="C17" s="76">
        <v>99.8</v>
      </c>
      <c r="D17" s="77">
        <v>121.5</v>
      </c>
      <c r="E17" s="60"/>
      <c r="F17" s="60">
        <f t="shared" si="0"/>
        <v>121.7434869739479</v>
      </c>
      <c r="G17" s="61">
        <f t="shared" si="1"/>
        <v>100</v>
      </c>
    </row>
    <row r="18" spans="1:7" s="39" customFormat="1" x14ac:dyDescent="0.2">
      <c r="A18" s="12" t="s">
        <v>96</v>
      </c>
      <c r="B18" s="73">
        <v>3190</v>
      </c>
      <c r="C18" s="76">
        <v>2089.6999999999998</v>
      </c>
      <c r="D18" s="77">
        <v>3172.9</v>
      </c>
      <c r="E18" s="60"/>
      <c r="F18" s="60">
        <f t="shared" si="0"/>
        <v>151.83519165430445</v>
      </c>
      <c r="G18" s="61">
        <f t="shared" si="1"/>
        <v>99.463949843260195</v>
      </c>
    </row>
    <row r="19" spans="1:7" s="39" customFormat="1" hidden="1" x14ac:dyDescent="0.2">
      <c r="A19" s="13" t="s">
        <v>54</v>
      </c>
      <c r="B19" s="72">
        <f>B20+B22+B23</f>
        <v>0</v>
      </c>
      <c r="C19" s="72">
        <v>0</v>
      </c>
      <c r="D19" s="72">
        <v>0</v>
      </c>
      <c r="E19" s="60" t="e">
        <f>D19/#REF!%</f>
        <v>#REF!</v>
      </c>
      <c r="F19" s="60" t="e">
        <f t="shared" ref="F19:F32" si="2">D19/C19%</f>
        <v>#DIV/0!</v>
      </c>
      <c r="G19" s="61" t="e">
        <f t="shared" ref="G19:G32" si="3">D19/B19%</f>
        <v>#DIV/0!</v>
      </c>
    </row>
    <row r="20" spans="1:7" s="39" customFormat="1" ht="25.5" hidden="1" x14ac:dyDescent="0.2">
      <c r="A20" s="14" t="s">
        <v>55</v>
      </c>
      <c r="B20" s="73">
        <v>0</v>
      </c>
      <c r="C20" s="73">
        <v>0</v>
      </c>
      <c r="D20" s="73">
        <v>0</v>
      </c>
      <c r="E20" s="60" t="e">
        <f>D20/#REF!%</f>
        <v>#REF!</v>
      </c>
      <c r="F20" s="60" t="e">
        <f t="shared" si="2"/>
        <v>#DIV/0!</v>
      </c>
      <c r="G20" s="61" t="e">
        <f t="shared" si="3"/>
        <v>#DIV/0!</v>
      </c>
    </row>
    <row r="21" spans="1:7" s="39" customFormat="1" ht="51" hidden="1" x14ac:dyDescent="0.2">
      <c r="A21" s="14" t="s">
        <v>7</v>
      </c>
      <c r="B21" s="73">
        <v>0</v>
      </c>
      <c r="C21" s="73">
        <v>0</v>
      </c>
      <c r="D21" s="73">
        <v>0</v>
      </c>
      <c r="E21" s="60"/>
      <c r="F21" s="60" t="e">
        <f t="shared" si="2"/>
        <v>#DIV/0!</v>
      </c>
      <c r="G21" s="61" t="e">
        <f t="shared" si="3"/>
        <v>#DIV/0!</v>
      </c>
    </row>
    <row r="22" spans="1:7" s="39" customFormat="1" ht="38.25" hidden="1" x14ac:dyDescent="0.2">
      <c r="A22" s="14" t="s">
        <v>56</v>
      </c>
      <c r="B22" s="73">
        <v>0</v>
      </c>
      <c r="C22" s="73">
        <v>0</v>
      </c>
      <c r="D22" s="73">
        <v>0</v>
      </c>
      <c r="E22" s="60" t="e">
        <f>SUM(E23:E24)</f>
        <v>#REF!</v>
      </c>
      <c r="F22" s="60" t="e">
        <f t="shared" si="2"/>
        <v>#DIV/0!</v>
      </c>
      <c r="G22" s="61" t="e">
        <f t="shared" si="3"/>
        <v>#DIV/0!</v>
      </c>
    </row>
    <row r="23" spans="1:7" s="39" customFormat="1" ht="51" hidden="1" x14ac:dyDescent="0.2">
      <c r="A23" s="14" t="s">
        <v>57</v>
      </c>
      <c r="B23" s="73">
        <v>0</v>
      </c>
      <c r="C23" s="73">
        <v>0</v>
      </c>
      <c r="D23" s="73">
        <v>0</v>
      </c>
      <c r="E23" s="60" t="e">
        <f>D23/#REF!%</f>
        <v>#REF!</v>
      </c>
      <c r="F23" s="60" t="e">
        <f t="shared" si="2"/>
        <v>#DIV/0!</v>
      </c>
      <c r="G23" s="61" t="e">
        <f t="shared" si="3"/>
        <v>#DIV/0!</v>
      </c>
    </row>
    <row r="24" spans="1:7" s="39" customFormat="1" ht="38.25" hidden="1" x14ac:dyDescent="0.2">
      <c r="A24" s="11" t="s">
        <v>58</v>
      </c>
      <c r="B24" s="72">
        <f>B25+B28+B26</f>
        <v>0</v>
      </c>
      <c r="C24" s="72">
        <v>0</v>
      </c>
      <c r="D24" s="72">
        <v>0</v>
      </c>
      <c r="E24" s="60"/>
      <c r="F24" s="60" t="e">
        <f t="shared" si="2"/>
        <v>#DIV/0!</v>
      </c>
      <c r="G24" s="61" t="e">
        <f t="shared" si="3"/>
        <v>#DIV/0!</v>
      </c>
    </row>
    <row r="25" spans="1:7" s="39" customFormat="1" ht="25.5" hidden="1" x14ac:dyDescent="0.2">
      <c r="A25" s="15" t="s">
        <v>59</v>
      </c>
      <c r="B25" s="73">
        <v>0</v>
      </c>
      <c r="C25" s="73">
        <v>0</v>
      </c>
      <c r="D25" s="73">
        <v>0</v>
      </c>
      <c r="E25" s="60"/>
      <c r="F25" s="60" t="e">
        <f t="shared" si="2"/>
        <v>#DIV/0!</v>
      </c>
      <c r="G25" s="61" t="e">
        <f t="shared" si="3"/>
        <v>#DIV/0!</v>
      </c>
    </row>
    <row r="26" spans="1:7" s="39" customFormat="1" hidden="1" x14ac:dyDescent="0.2">
      <c r="A26" s="15" t="s">
        <v>4</v>
      </c>
      <c r="B26" s="73">
        <v>0</v>
      </c>
      <c r="C26" s="73">
        <v>0</v>
      </c>
      <c r="D26" s="73">
        <v>0</v>
      </c>
      <c r="E26" s="60"/>
      <c r="F26" s="60" t="e">
        <f t="shared" si="2"/>
        <v>#DIV/0!</v>
      </c>
      <c r="G26" s="61" t="e">
        <f t="shared" si="3"/>
        <v>#DIV/0!</v>
      </c>
    </row>
    <row r="27" spans="1:7" s="39" customFormat="1" ht="25.5" hidden="1" x14ac:dyDescent="0.2">
      <c r="A27" s="14" t="s">
        <v>60</v>
      </c>
      <c r="B27" s="73">
        <v>0</v>
      </c>
      <c r="C27" s="73">
        <v>0</v>
      </c>
      <c r="D27" s="73">
        <v>0</v>
      </c>
      <c r="E27" s="60"/>
      <c r="F27" s="60" t="e">
        <f t="shared" si="2"/>
        <v>#DIV/0!</v>
      </c>
      <c r="G27" s="61" t="e">
        <f t="shared" si="3"/>
        <v>#DIV/0!</v>
      </c>
    </row>
    <row r="28" spans="1:7" s="39" customFormat="1" ht="25.5" hidden="1" x14ac:dyDescent="0.2">
      <c r="A28" s="15" t="s">
        <v>61</v>
      </c>
      <c r="B28" s="73">
        <v>0</v>
      </c>
      <c r="C28" s="73">
        <v>0</v>
      </c>
      <c r="D28" s="73">
        <v>0</v>
      </c>
      <c r="E28" s="60"/>
      <c r="F28" s="60" t="e">
        <f t="shared" si="2"/>
        <v>#DIV/0!</v>
      </c>
      <c r="G28" s="61" t="e">
        <f t="shared" si="3"/>
        <v>#DIV/0!</v>
      </c>
    </row>
    <row r="29" spans="1:7" s="39" customFormat="1" ht="51" hidden="1" x14ac:dyDescent="0.2">
      <c r="A29" s="14" t="s">
        <v>62</v>
      </c>
      <c r="B29" s="73">
        <v>0</v>
      </c>
      <c r="C29" s="73">
        <v>0</v>
      </c>
      <c r="D29" s="73">
        <v>0</v>
      </c>
      <c r="E29" s="60"/>
      <c r="F29" s="60" t="e">
        <f t="shared" si="2"/>
        <v>#DIV/0!</v>
      </c>
      <c r="G29" s="61" t="e">
        <f t="shared" si="3"/>
        <v>#DIV/0!</v>
      </c>
    </row>
    <row r="30" spans="1:7" s="39" customFormat="1" hidden="1" x14ac:dyDescent="0.2">
      <c r="A30" s="14" t="s">
        <v>63</v>
      </c>
      <c r="B30" s="73">
        <v>0</v>
      </c>
      <c r="C30" s="73">
        <v>0</v>
      </c>
      <c r="D30" s="73">
        <v>0</v>
      </c>
      <c r="E30" s="60"/>
      <c r="F30" s="60" t="e">
        <f t="shared" si="2"/>
        <v>#DIV/0!</v>
      </c>
      <c r="G30" s="61" t="e">
        <f t="shared" si="3"/>
        <v>#DIV/0!</v>
      </c>
    </row>
    <row r="31" spans="1:7" s="39" customFormat="1" x14ac:dyDescent="0.2">
      <c r="A31" s="94" t="s">
        <v>54</v>
      </c>
      <c r="B31" s="96">
        <f>B32</f>
        <v>0.9</v>
      </c>
      <c r="C31" s="96">
        <f>C32</f>
        <v>0.5</v>
      </c>
      <c r="D31" s="96">
        <f>D32</f>
        <v>0.9</v>
      </c>
      <c r="E31" s="60"/>
      <c r="F31" s="60">
        <f t="shared" si="2"/>
        <v>180</v>
      </c>
      <c r="G31" s="61">
        <f t="shared" si="3"/>
        <v>99.999999999999986</v>
      </c>
    </row>
    <row r="32" spans="1:7" s="39" customFormat="1" ht="63.75" x14ac:dyDescent="0.2">
      <c r="A32" s="87" t="s">
        <v>125</v>
      </c>
      <c r="B32" s="73">
        <v>0.9</v>
      </c>
      <c r="C32" s="73">
        <v>0.5</v>
      </c>
      <c r="D32" s="73">
        <v>0.9</v>
      </c>
      <c r="E32" s="60"/>
      <c r="F32" s="60">
        <f t="shared" si="2"/>
        <v>180</v>
      </c>
      <c r="G32" s="61">
        <f t="shared" si="3"/>
        <v>99.999999999999986</v>
      </c>
    </row>
    <row r="33" spans="1:7" s="39" customFormat="1" ht="31.5" x14ac:dyDescent="0.2">
      <c r="A33" s="95" t="s">
        <v>126</v>
      </c>
      <c r="B33" s="96">
        <f>B34</f>
        <v>0</v>
      </c>
      <c r="C33" s="96">
        <f>C34</f>
        <v>0</v>
      </c>
      <c r="D33" s="96">
        <f>D34</f>
        <v>-8</v>
      </c>
      <c r="E33" s="60"/>
      <c r="F33" s="60"/>
      <c r="G33" s="61"/>
    </row>
    <row r="34" spans="1:7" s="39" customFormat="1" ht="25.5" x14ac:dyDescent="0.2">
      <c r="A34" s="87" t="s">
        <v>127</v>
      </c>
      <c r="B34" s="73"/>
      <c r="C34" s="73"/>
      <c r="D34" s="73">
        <v>-8</v>
      </c>
      <c r="E34" s="60"/>
      <c r="F34" s="60"/>
      <c r="G34" s="61"/>
    </row>
    <row r="35" spans="1:7" s="39" customFormat="1" ht="38.25" x14ac:dyDescent="0.2">
      <c r="A35" s="118" t="s">
        <v>64</v>
      </c>
      <c r="B35" s="85">
        <f>B38</f>
        <v>256.3</v>
      </c>
      <c r="C35" s="85">
        <f>C38</f>
        <v>210.1</v>
      </c>
      <c r="D35" s="85">
        <f>D38</f>
        <v>270.2</v>
      </c>
      <c r="E35" s="60"/>
      <c r="F35" s="60">
        <f>D35/C35%</f>
        <v>128.60542598762493</v>
      </c>
      <c r="G35" s="61">
        <f>D35/B35%</f>
        <v>105.42333203277408</v>
      </c>
    </row>
    <row r="36" spans="1:7" s="39" customFormat="1" ht="25.5" hidden="1" x14ac:dyDescent="0.2">
      <c r="A36" s="15" t="s">
        <v>65</v>
      </c>
      <c r="B36" s="71">
        <v>0</v>
      </c>
      <c r="C36" s="71">
        <v>0</v>
      </c>
      <c r="D36" s="71">
        <v>0</v>
      </c>
      <c r="E36" s="60" t="e">
        <f>D36/#REF!%</f>
        <v>#REF!</v>
      </c>
      <c r="F36" s="71">
        <v>0</v>
      </c>
      <c r="G36" s="71">
        <v>0</v>
      </c>
    </row>
    <row r="37" spans="1:7" s="39" customFormat="1" ht="38.25" hidden="1" x14ac:dyDescent="0.2">
      <c r="A37" s="14" t="s">
        <v>66</v>
      </c>
      <c r="B37" s="78">
        <v>0</v>
      </c>
      <c r="C37" s="78">
        <v>0</v>
      </c>
      <c r="D37" s="78">
        <v>0</v>
      </c>
      <c r="E37" s="60" t="e">
        <f>D37/#REF!%</f>
        <v>#REF!</v>
      </c>
      <c r="F37" s="71">
        <v>0</v>
      </c>
      <c r="G37" s="71">
        <v>0</v>
      </c>
    </row>
    <row r="38" spans="1:7" s="39" customFormat="1" ht="25.5" x14ac:dyDescent="0.2">
      <c r="A38" s="15" t="s">
        <v>80</v>
      </c>
      <c r="B38" s="71">
        <f>B39+B40+B41</f>
        <v>256.3</v>
      </c>
      <c r="C38" s="71">
        <f>C39+C40+C41</f>
        <v>210.1</v>
      </c>
      <c r="D38" s="71">
        <f>D39+D40+D41</f>
        <v>270.2</v>
      </c>
      <c r="E38" s="71">
        <f>E39+E40+E41</f>
        <v>0</v>
      </c>
      <c r="F38" s="71">
        <f>F39+F40+F41</f>
        <v>121.98952879581152</v>
      </c>
      <c r="G38" s="61">
        <f>D38/B38%</f>
        <v>105.42333203277408</v>
      </c>
    </row>
    <row r="39" spans="1:7" s="39" customFormat="1" ht="55.35" customHeight="1" x14ac:dyDescent="0.2">
      <c r="A39" s="89" t="s">
        <v>111</v>
      </c>
      <c r="B39" s="73">
        <v>256.3</v>
      </c>
      <c r="C39" s="73">
        <v>210.1</v>
      </c>
      <c r="D39" s="73">
        <v>256.3</v>
      </c>
      <c r="E39" s="60"/>
      <c r="F39" s="60">
        <f>D39/C39%</f>
        <v>121.98952879581152</v>
      </c>
      <c r="G39" s="61">
        <f>D39/B39%</f>
        <v>100</v>
      </c>
    </row>
    <row r="40" spans="1:7" s="39" customFormat="1" ht="55.35" customHeight="1" x14ac:dyDescent="0.2">
      <c r="A40" s="89" t="s">
        <v>150</v>
      </c>
      <c r="B40" s="73"/>
      <c r="C40" s="73"/>
      <c r="D40" s="73">
        <v>13.9</v>
      </c>
      <c r="E40" s="60"/>
      <c r="F40" s="60"/>
      <c r="G40" s="60"/>
    </row>
    <row r="41" spans="1:7" s="39" customFormat="1" ht="63.75" x14ac:dyDescent="0.2">
      <c r="A41" s="19" t="s">
        <v>81</v>
      </c>
      <c r="B41" s="73">
        <v>0</v>
      </c>
      <c r="C41" s="73">
        <v>0</v>
      </c>
      <c r="D41" s="73">
        <v>0</v>
      </c>
      <c r="E41" s="60"/>
      <c r="F41" s="71">
        <v>0</v>
      </c>
      <c r="G41" s="71">
        <v>0</v>
      </c>
    </row>
    <row r="42" spans="1:7" s="39" customFormat="1" ht="25.5" hidden="1" x14ac:dyDescent="0.2">
      <c r="A42" s="19" t="s">
        <v>86</v>
      </c>
      <c r="B42" s="71">
        <v>0</v>
      </c>
      <c r="C42" s="71">
        <v>0</v>
      </c>
      <c r="D42" s="71">
        <v>0</v>
      </c>
      <c r="E42" s="60"/>
      <c r="F42" s="71">
        <v>0</v>
      </c>
      <c r="G42" s="71">
        <v>0</v>
      </c>
    </row>
    <row r="43" spans="1:7" s="39" customFormat="1" ht="25.5" hidden="1" x14ac:dyDescent="0.2">
      <c r="A43" s="11" t="s">
        <v>67</v>
      </c>
      <c r="B43" s="72">
        <f>B44</f>
        <v>0</v>
      </c>
      <c r="C43" s="72">
        <f>C44</f>
        <v>0</v>
      </c>
      <c r="D43" s="72">
        <f>D44</f>
        <v>0</v>
      </c>
      <c r="E43" s="60" t="e">
        <f>D43/#REF!%</f>
        <v>#REF!</v>
      </c>
      <c r="F43" s="71">
        <v>0</v>
      </c>
      <c r="G43" s="71">
        <v>0</v>
      </c>
    </row>
    <row r="44" spans="1:7" s="39" customFormat="1" hidden="1" x14ac:dyDescent="0.2">
      <c r="A44" s="12" t="s">
        <v>5</v>
      </c>
      <c r="B44" s="78">
        <v>0</v>
      </c>
      <c r="C44" s="78">
        <v>0</v>
      </c>
      <c r="D44" s="78">
        <v>0</v>
      </c>
      <c r="E44" s="81"/>
      <c r="F44" s="71">
        <v>0</v>
      </c>
      <c r="G44" s="71">
        <v>0</v>
      </c>
    </row>
    <row r="45" spans="1:7" s="39" customFormat="1" ht="25.5" hidden="1" x14ac:dyDescent="0.2">
      <c r="A45" s="11" t="s">
        <v>68</v>
      </c>
      <c r="B45" s="72">
        <f t="shared" ref="B45:D46" si="4">B46</f>
        <v>0</v>
      </c>
      <c r="C45" s="72">
        <f t="shared" si="4"/>
        <v>0</v>
      </c>
      <c r="D45" s="72">
        <f t="shared" si="4"/>
        <v>0</v>
      </c>
      <c r="E45" s="60" t="e">
        <f>D45/#REF!%</f>
        <v>#REF!</v>
      </c>
      <c r="F45" s="71">
        <v>0</v>
      </c>
      <c r="G45" s="71">
        <v>0</v>
      </c>
    </row>
    <row r="46" spans="1:7" s="39" customFormat="1" hidden="1" x14ac:dyDescent="0.2">
      <c r="A46" s="16" t="s">
        <v>6</v>
      </c>
      <c r="B46" s="71">
        <v>0</v>
      </c>
      <c r="C46" s="71">
        <f t="shared" si="4"/>
        <v>0</v>
      </c>
      <c r="D46" s="71">
        <f t="shared" si="4"/>
        <v>0</v>
      </c>
      <c r="E46" s="60" t="e">
        <f>D46/#REF!%</f>
        <v>#REF!</v>
      </c>
      <c r="F46" s="71">
        <v>0</v>
      </c>
      <c r="G46" s="71">
        <v>0</v>
      </c>
    </row>
    <row r="47" spans="1:7" s="39" customFormat="1" ht="25.5" hidden="1" x14ac:dyDescent="0.2">
      <c r="A47" s="12" t="s">
        <v>69</v>
      </c>
      <c r="B47" s="78">
        <v>0</v>
      </c>
      <c r="C47" s="78">
        <v>0</v>
      </c>
      <c r="D47" s="78">
        <v>0</v>
      </c>
      <c r="E47" s="60" t="e">
        <f>D47/#REF!%</f>
        <v>#REF!</v>
      </c>
      <c r="F47" s="71">
        <v>0</v>
      </c>
      <c r="G47" s="71">
        <v>0</v>
      </c>
    </row>
    <row r="48" spans="1:7" s="39" customFormat="1" ht="38.25" hidden="1" x14ac:dyDescent="0.2">
      <c r="A48" s="12" t="s">
        <v>70</v>
      </c>
      <c r="B48" s="78">
        <v>0</v>
      </c>
      <c r="C48" s="78">
        <v>0</v>
      </c>
      <c r="D48" s="78">
        <v>0</v>
      </c>
      <c r="E48" s="60"/>
      <c r="F48" s="71">
        <v>0</v>
      </c>
      <c r="G48" s="71">
        <v>0</v>
      </c>
    </row>
    <row r="49" spans="1:7" s="39" customFormat="1" ht="25.5" x14ac:dyDescent="0.2">
      <c r="A49" s="119" t="s">
        <v>97</v>
      </c>
      <c r="B49" s="96">
        <f>B51</f>
        <v>2.2999999999999998</v>
      </c>
      <c r="C49" s="96">
        <f>C51</f>
        <v>2.2999999999999998</v>
      </c>
      <c r="D49" s="96">
        <f>D51</f>
        <v>2.2999999999999998</v>
      </c>
      <c r="E49" s="60"/>
      <c r="F49" s="71">
        <v>0</v>
      </c>
      <c r="G49" s="71">
        <v>0</v>
      </c>
    </row>
    <row r="50" spans="1:7" s="39" customFormat="1" ht="30" x14ac:dyDescent="0.2">
      <c r="A50" s="88" t="s">
        <v>112</v>
      </c>
      <c r="B50" s="102"/>
      <c r="C50" s="102"/>
      <c r="D50" s="102"/>
      <c r="E50" s="60"/>
      <c r="F50" s="71"/>
      <c r="G50" s="71"/>
    </row>
    <row r="51" spans="1:7" s="39" customFormat="1" ht="60" x14ac:dyDescent="0.2">
      <c r="A51" s="88" t="s">
        <v>113</v>
      </c>
      <c r="B51" s="78">
        <v>2.2999999999999998</v>
      </c>
      <c r="C51" s="78">
        <v>2.2999999999999998</v>
      </c>
      <c r="D51" s="78">
        <v>2.2999999999999998</v>
      </c>
      <c r="E51" s="60"/>
      <c r="F51" s="71">
        <v>0</v>
      </c>
      <c r="G51" s="71">
        <v>0</v>
      </c>
    </row>
    <row r="52" spans="1:7" s="39" customFormat="1" hidden="1" x14ac:dyDescent="0.2">
      <c r="A52" s="11" t="s">
        <v>71</v>
      </c>
      <c r="B52" s="72">
        <f>B53</f>
        <v>0</v>
      </c>
      <c r="C52" s="72">
        <f>C53</f>
        <v>0</v>
      </c>
      <c r="D52" s="72">
        <f>D53</f>
        <v>0</v>
      </c>
      <c r="E52" s="60" t="e">
        <f>D52/#REF!%</f>
        <v>#REF!</v>
      </c>
      <c r="F52" s="71">
        <v>0</v>
      </c>
      <c r="G52" s="71">
        <v>0</v>
      </c>
    </row>
    <row r="53" spans="1:7" s="39" customFormat="1" ht="25.5" hidden="1" x14ac:dyDescent="0.2">
      <c r="A53" s="16" t="s">
        <v>72</v>
      </c>
      <c r="B53" s="71">
        <v>0</v>
      </c>
      <c r="C53" s="71">
        <v>0</v>
      </c>
      <c r="D53" s="71">
        <v>0</v>
      </c>
      <c r="E53" s="60" t="e">
        <f>D53/#REF!%</f>
        <v>#REF!</v>
      </c>
      <c r="F53" s="71">
        <v>0</v>
      </c>
      <c r="G53" s="71">
        <v>0</v>
      </c>
    </row>
    <row r="54" spans="1:7" s="39" customFormat="1" ht="38.25" hidden="1" x14ac:dyDescent="0.2">
      <c r="A54" s="14" t="s">
        <v>73</v>
      </c>
      <c r="B54" s="73">
        <v>0</v>
      </c>
      <c r="C54" s="73">
        <v>0</v>
      </c>
      <c r="D54" s="73">
        <v>0</v>
      </c>
      <c r="E54" s="60">
        <v>0</v>
      </c>
      <c r="F54" s="71">
        <v>0</v>
      </c>
      <c r="G54" s="71">
        <v>0</v>
      </c>
    </row>
    <row r="55" spans="1:7" s="39" customFormat="1" x14ac:dyDescent="0.2">
      <c r="A55" s="20" t="s">
        <v>82</v>
      </c>
      <c r="B55" s="79">
        <v>0</v>
      </c>
      <c r="C55" s="79">
        <v>0</v>
      </c>
      <c r="D55" s="79">
        <v>0</v>
      </c>
      <c r="E55" s="67"/>
      <c r="F55" s="71">
        <v>0</v>
      </c>
      <c r="G55" s="71">
        <v>0</v>
      </c>
    </row>
    <row r="56" spans="1:7" s="39" customFormat="1" x14ac:dyDescent="0.2">
      <c r="A56" s="20" t="s">
        <v>83</v>
      </c>
      <c r="B56" s="79">
        <v>-6.6</v>
      </c>
      <c r="C56" s="79">
        <v>-6.6</v>
      </c>
      <c r="D56" s="79">
        <v>-6.6</v>
      </c>
      <c r="E56" s="60"/>
      <c r="F56" s="71">
        <v>0</v>
      </c>
      <c r="G56" s="71">
        <v>0</v>
      </c>
    </row>
    <row r="57" spans="1:7" s="39" customFormat="1" x14ac:dyDescent="0.2">
      <c r="A57" s="117" t="s">
        <v>74</v>
      </c>
      <c r="B57" s="96">
        <f>B58</f>
        <v>3043.6</v>
      </c>
      <c r="C57" s="96">
        <f>C58</f>
        <v>2896.6000000000004</v>
      </c>
      <c r="D57" s="96">
        <f>D58</f>
        <v>1842.9</v>
      </c>
      <c r="E57" s="60"/>
      <c r="F57" s="60">
        <f>D57/C57%</f>
        <v>63.62286819029206</v>
      </c>
      <c r="G57" s="61">
        <f>D57/B57%</f>
        <v>60.550006571165731</v>
      </c>
    </row>
    <row r="58" spans="1:7" s="39" customFormat="1" ht="25.5" x14ac:dyDescent="0.2">
      <c r="A58" s="17" t="s">
        <v>75</v>
      </c>
      <c r="B58" s="85">
        <f>B59+B64+B81+B83</f>
        <v>3043.6</v>
      </c>
      <c r="C58" s="85">
        <f>C59+C64+C81+C83</f>
        <v>2896.6000000000004</v>
      </c>
      <c r="D58" s="85">
        <f>D59+D64+D81+D83</f>
        <v>1842.9</v>
      </c>
      <c r="E58" s="60">
        <v>0</v>
      </c>
      <c r="F58" s="60">
        <f>D58/C58%</f>
        <v>63.62286819029206</v>
      </c>
      <c r="G58" s="61">
        <f>D58/B58%</f>
        <v>60.550006571165731</v>
      </c>
    </row>
    <row r="59" spans="1:7" s="39" customFormat="1" ht="25.5" x14ac:dyDescent="0.2">
      <c r="A59" s="17" t="s">
        <v>76</v>
      </c>
      <c r="B59" s="71">
        <f>B61+B62</f>
        <v>0</v>
      </c>
      <c r="C59" s="71">
        <f>C61+C62</f>
        <v>0</v>
      </c>
      <c r="D59" s="71">
        <f>D61+D62</f>
        <v>0</v>
      </c>
      <c r="E59" s="60"/>
      <c r="F59" s="60"/>
      <c r="G59" s="61"/>
    </row>
    <row r="60" spans="1:7" s="39" customFormat="1" ht="25.5" hidden="1" x14ac:dyDescent="0.2">
      <c r="A60" s="18" t="s">
        <v>77</v>
      </c>
      <c r="B60" s="73">
        <v>0</v>
      </c>
      <c r="C60" s="73">
        <v>0</v>
      </c>
      <c r="D60" s="73">
        <v>0</v>
      </c>
      <c r="E60" s="60">
        <v>0</v>
      </c>
      <c r="F60" s="60"/>
      <c r="G60" s="61"/>
    </row>
    <row r="61" spans="1:7" s="39" customFormat="1" ht="25.5" x14ac:dyDescent="0.2">
      <c r="A61" s="18" t="s">
        <v>102</v>
      </c>
      <c r="B61" s="73">
        <v>0</v>
      </c>
      <c r="C61" s="73">
        <v>0</v>
      </c>
      <c r="D61" s="73">
        <v>0</v>
      </c>
      <c r="E61" s="60" t="e">
        <f>D61/#REF!%</f>
        <v>#REF!</v>
      </c>
      <c r="F61" s="60"/>
      <c r="G61" s="61"/>
    </row>
    <row r="62" spans="1:7" s="39" customFormat="1" ht="25.5" x14ac:dyDescent="0.2">
      <c r="A62" s="18" t="s">
        <v>99</v>
      </c>
      <c r="B62" s="73">
        <v>0</v>
      </c>
      <c r="C62" s="73">
        <v>0</v>
      </c>
      <c r="D62" s="73">
        <v>0</v>
      </c>
      <c r="E62" s="60"/>
      <c r="F62" s="60">
        <v>0</v>
      </c>
      <c r="G62" s="61">
        <v>0</v>
      </c>
    </row>
    <row r="63" spans="1:7" s="39" customFormat="1" ht="25.5" hidden="1" x14ac:dyDescent="0.2">
      <c r="A63" s="18" t="s">
        <v>100</v>
      </c>
      <c r="B63" s="73">
        <v>0</v>
      </c>
      <c r="C63" s="73">
        <v>0</v>
      </c>
      <c r="D63" s="73">
        <v>0</v>
      </c>
      <c r="E63" s="60"/>
      <c r="F63" s="60">
        <v>0</v>
      </c>
      <c r="G63" s="61">
        <v>0</v>
      </c>
    </row>
    <row r="64" spans="1:7" s="39" customFormat="1" ht="25.5" x14ac:dyDescent="0.2">
      <c r="A64" s="16" t="s">
        <v>117</v>
      </c>
      <c r="B64" s="71">
        <f>B76+B77+B79</f>
        <v>3005.7</v>
      </c>
      <c r="C64" s="71">
        <f>C76+C77+C79</f>
        <v>2858.8</v>
      </c>
      <c r="D64" s="71">
        <f>D76+D77+D79</f>
        <v>1805</v>
      </c>
      <c r="E64" s="60">
        <v>0</v>
      </c>
      <c r="F64" s="60">
        <f>D64/C64%</f>
        <v>63.138379739750945</v>
      </c>
      <c r="G64" s="61">
        <f>D64/B64%</f>
        <v>60.052566789766111</v>
      </c>
    </row>
    <row r="65" spans="1:7" s="39" customFormat="1" hidden="1" x14ac:dyDescent="0.2">
      <c r="A65" s="12"/>
      <c r="B65" s="73">
        <v>0</v>
      </c>
      <c r="C65" s="73">
        <v>0</v>
      </c>
      <c r="D65" s="73">
        <v>0</v>
      </c>
      <c r="E65" s="60"/>
      <c r="F65" s="60" t="e">
        <f t="shared" ref="F65:F81" si="5">D65/C65%</f>
        <v>#DIV/0!</v>
      </c>
      <c r="G65" s="61" t="e">
        <f t="shared" ref="G65:G81" si="6">D65/B65%</f>
        <v>#DIV/0!</v>
      </c>
    </row>
    <row r="66" spans="1:7" s="39" customFormat="1" hidden="1" x14ac:dyDescent="0.2">
      <c r="A66" s="12"/>
      <c r="B66" s="73">
        <v>0</v>
      </c>
      <c r="C66" s="73">
        <v>0</v>
      </c>
      <c r="D66" s="73">
        <v>0</v>
      </c>
      <c r="E66" s="60"/>
      <c r="F66" s="60" t="e">
        <f t="shared" si="5"/>
        <v>#DIV/0!</v>
      </c>
      <c r="G66" s="61" t="e">
        <f t="shared" si="6"/>
        <v>#DIV/0!</v>
      </c>
    </row>
    <row r="67" spans="1:7" s="39" customFormat="1" hidden="1" x14ac:dyDescent="0.2">
      <c r="A67" s="12"/>
      <c r="B67" s="73">
        <v>0</v>
      </c>
      <c r="C67" s="73">
        <v>0</v>
      </c>
      <c r="D67" s="73">
        <v>0</v>
      </c>
      <c r="E67" s="81"/>
      <c r="F67" s="60" t="e">
        <f t="shared" si="5"/>
        <v>#DIV/0!</v>
      </c>
      <c r="G67" s="61" t="e">
        <f t="shared" si="6"/>
        <v>#DIV/0!</v>
      </c>
    </row>
    <row r="68" spans="1:7" s="39" customFormat="1" hidden="1" x14ac:dyDescent="0.2">
      <c r="A68" s="12"/>
      <c r="B68" s="73">
        <v>0</v>
      </c>
      <c r="C68" s="73">
        <v>0</v>
      </c>
      <c r="D68" s="73">
        <v>0</v>
      </c>
      <c r="E68" s="81"/>
      <c r="F68" s="60" t="e">
        <f t="shared" si="5"/>
        <v>#DIV/0!</v>
      </c>
      <c r="G68" s="61" t="e">
        <f t="shared" si="6"/>
        <v>#DIV/0!</v>
      </c>
    </row>
    <row r="69" spans="1:7" s="39" customFormat="1" hidden="1" x14ac:dyDescent="0.2">
      <c r="A69" s="12"/>
      <c r="B69" s="73">
        <v>0</v>
      </c>
      <c r="C69" s="73">
        <v>0</v>
      </c>
      <c r="D69" s="73">
        <v>0</v>
      </c>
      <c r="E69" s="60"/>
      <c r="F69" s="60" t="e">
        <f t="shared" si="5"/>
        <v>#DIV/0!</v>
      </c>
      <c r="G69" s="61" t="e">
        <f t="shared" si="6"/>
        <v>#DIV/0!</v>
      </c>
    </row>
    <row r="70" spans="1:7" s="39" customFormat="1" hidden="1" x14ac:dyDescent="0.2">
      <c r="A70" s="12"/>
      <c r="B70" s="73">
        <v>0</v>
      </c>
      <c r="C70" s="73">
        <v>0</v>
      </c>
      <c r="D70" s="73">
        <v>0</v>
      </c>
      <c r="E70" s="60"/>
      <c r="F70" s="60" t="e">
        <f t="shared" si="5"/>
        <v>#DIV/0!</v>
      </c>
      <c r="G70" s="61" t="e">
        <f t="shared" si="6"/>
        <v>#DIV/0!</v>
      </c>
    </row>
    <row r="71" spans="1:7" s="39" customFormat="1" hidden="1" x14ac:dyDescent="0.2">
      <c r="A71" s="12"/>
      <c r="B71" s="73">
        <v>0</v>
      </c>
      <c r="C71" s="73">
        <v>0</v>
      </c>
      <c r="D71" s="73">
        <v>0</v>
      </c>
      <c r="E71" s="81"/>
      <c r="F71" s="60" t="e">
        <f t="shared" si="5"/>
        <v>#DIV/0!</v>
      </c>
      <c r="G71" s="61" t="e">
        <f t="shared" si="6"/>
        <v>#DIV/0!</v>
      </c>
    </row>
    <row r="72" spans="1:7" s="39" customFormat="1" hidden="1" x14ac:dyDescent="0.2">
      <c r="A72" s="12"/>
      <c r="B72" s="73">
        <v>0</v>
      </c>
      <c r="C72" s="73">
        <v>0</v>
      </c>
      <c r="D72" s="73">
        <v>0</v>
      </c>
      <c r="E72" s="81"/>
      <c r="F72" s="60" t="e">
        <f t="shared" si="5"/>
        <v>#DIV/0!</v>
      </c>
      <c r="G72" s="61" t="e">
        <f t="shared" si="6"/>
        <v>#DIV/0!</v>
      </c>
    </row>
    <row r="73" spans="1:7" s="39" customFormat="1" hidden="1" x14ac:dyDescent="0.2">
      <c r="A73" s="12"/>
      <c r="B73" s="73">
        <v>0</v>
      </c>
      <c r="C73" s="73">
        <v>0</v>
      </c>
      <c r="D73" s="73">
        <v>0</v>
      </c>
      <c r="E73" s="81"/>
      <c r="F73" s="60" t="e">
        <f t="shared" si="5"/>
        <v>#DIV/0!</v>
      </c>
      <c r="G73" s="61" t="e">
        <f t="shared" si="6"/>
        <v>#DIV/0!</v>
      </c>
    </row>
    <row r="74" spans="1:7" s="39" customFormat="1" hidden="1" x14ac:dyDescent="0.2">
      <c r="A74" s="12"/>
      <c r="B74" s="73">
        <v>0</v>
      </c>
      <c r="C74" s="73">
        <v>0</v>
      </c>
      <c r="D74" s="73">
        <v>0</v>
      </c>
      <c r="E74" s="81"/>
      <c r="F74" s="60" t="e">
        <f t="shared" si="5"/>
        <v>#DIV/0!</v>
      </c>
      <c r="G74" s="61" t="e">
        <f t="shared" si="6"/>
        <v>#DIV/0!</v>
      </c>
    </row>
    <row r="75" spans="1:7" s="39" customFormat="1" hidden="1" x14ac:dyDescent="0.2">
      <c r="A75" s="14"/>
      <c r="B75" s="73">
        <v>0</v>
      </c>
      <c r="C75" s="73">
        <v>0</v>
      </c>
      <c r="D75" s="73">
        <v>0</v>
      </c>
      <c r="E75" s="81"/>
      <c r="F75" s="60" t="e">
        <f t="shared" si="5"/>
        <v>#DIV/0!</v>
      </c>
      <c r="G75" s="61" t="e">
        <f t="shared" si="6"/>
        <v>#DIV/0!</v>
      </c>
    </row>
    <row r="76" spans="1:7" s="39" customFormat="1" ht="25.5" x14ac:dyDescent="0.2">
      <c r="A76" s="18" t="s">
        <v>136</v>
      </c>
      <c r="B76" s="73">
        <v>0</v>
      </c>
      <c r="C76" s="73">
        <v>0</v>
      </c>
      <c r="D76" s="73">
        <v>0</v>
      </c>
      <c r="E76" s="81"/>
      <c r="F76" s="60"/>
      <c r="G76" s="61"/>
    </row>
    <row r="77" spans="1:7" s="39" customFormat="1" ht="38.25" x14ac:dyDescent="0.2">
      <c r="A77" s="18" t="s">
        <v>128</v>
      </c>
      <c r="B77" s="74">
        <v>0</v>
      </c>
      <c r="C77" s="74">
        <v>0</v>
      </c>
      <c r="D77" s="74">
        <v>0</v>
      </c>
      <c r="E77" s="81"/>
      <c r="F77" s="60"/>
      <c r="G77" s="61"/>
    </row>
    <row r="78" spans="1:7" s="39" customFormat="1" hidden="1" x14ac:dyDescent="0.2">
      <c r="A78" s="84" t="s">
        <v>129</v>
      </c>
      <c r="B78" s="74"/>
      <c r="C78" s="73"/>
      <c r="D78" s="73"/>
      <c r="E78" s="81"/>
      <c r="F78" s="60" t="e">
        <f t="shared" si="5"/>
        <v>#DIV/0!</v>
      </c>
      <c r="G78" s="61" t="e">
        <f t="shared" si="6"/>
        <v>#DIV/0!</v>
      </c>
    </row>
    <row r="79" spans="1:7" s="39" customFormat="1" x14ac:dyDescent="0.2">
      <c r="A79" s="84" t="s">
        <v>129</v>
      </c>
      <c r="B79" s="113">
        <v>3005.7</v>
      </c>
      <c r="C79" s="113">
        <v>2858.8</v>
      </c>
      <c r="D79" s="113">
        <v>1805</v>
      </c>
      <c r="E79" s="81"/>
      <c r="F79" s="60">
        <f t="shared" si="5"/>
        <v>63.138379739750945</v>
      </c>
      <c r="G79" s="61">
        <f t="shared" si="6"/>
        <v>60.052566789766111</v>
      </c>
    </row>
    <row r="80" spans="1:7" s="39" customFormat="1" ht="25.5" hidden="1" x14ac:dyDescent="0.2">
      <c r="A80" s="15" t="s">
        <v>130</v>
      </c>
      <c r="B80" s="73">
        <v>0</v>
      </c>
      <c r="C80" s="73">
        <v>0</v>
      </c>
      <c r="D80" s="73">
        <v>0</v>
      </c>
      <c r="E80" s="81"/>
      <c r="F80" s="60" t="e">
        <f t="shared" si="5"/>
        <v>#DIV/0!</v>
      </c>
      <c r="G80" s="61" t="e">
        <f t="shared" si="6"/>
        <v>#DIV/0!</v>
      </c>
    </row>
    <row r="81" spans="1:7" s="39" customFormat="1" ht="25.5" x14ac:dyDescent="0.2">
      <c r="A81" s="15" t="s">
        <v>130</v>
      </c>
      <c r="B81" s="79">
        <f>B82</f>
        <v>37.4</v>
      </c>
      <c r="C81" s="79">
        <f>C82</f>
        <v>37.4</v>
      </c>
      <c r="D81" s="79">
        <f>D82</f>
        <v>37.4</v>
      </c>
      <c r="E81" s="81"/>
      <c r="F81" s="60">
        <f t="shared" si="5"/>
        <v>100</v>
      </c>
      <c r="G81" s="61">
        <f t="shared" si="6"/>
        <v>100</v>
      </c>
    </row>
    <row r="82" spans="1:7" s="39" customFormat="1" ht="38.25" x14ac:dyDescent="0.2">
      <c r="A82" s="14" t="s">
        <v>98</v>
      </c>
      <c r="B82" s="73">
        <v>37.4</v>
      </c>
      <c r="C82" s="73">
        <v>37.4</v>
      </c>
      <c r="D82" s="73">
        <v>37.4</v>
      </c>
      <c r="E82" s="81"/>
      <c r="F82" s="60">
        <f>D82/C82%</f>
        <v>100</v>
      </c>
      <c r="G82" s="61">
        <f>D82/B82%</f>
        <v>100</v>
      </c>
    </row>
    <row r="83" spans="1:7" s="53" customFormat="1" ht="18.399999999999999" customHeight="1" x14ac:dyDescent="0.2">
      <c r="A83" s="20" t="s">
        <v>118</v>
      </c>
      <c r="B83" s="75">
        <f>B84</f>
        <v>0.5</v>
      </c>
      <c r="C83" s="75">
        <f>C84</f>
        <v>0.4</v>
      </c>
      <c r="D83" s="75">
        <f>D84</f>
        <v>0.5</v>
      </c>
      <c r="E83" s="66"/>
      <c r="F83" s="60">
        <f>D83/C83%</f>
        <v>125</v>
      </c>
      <c r="G83" s="61">
        <f>D83/B83%</f>
        <v>100</v>
      </c>
    </row>
    <row r="84" spans="1:7" s="39" customFormat="1" ht="26.25" thickBot="1" x14ac:dyDescent="0.25">
      <c r="A84" s="97" t="s">
        <v>131</v>
      </c>
      <c r="B84" s="103">
        <v>0.5</v>
      </c>
      <c r="C84" s="103">
        <v>0.4</v>
      </c>
      <c r="D84" s="103">
        <v>0.5</v>
      </c>
      <c r="E84" s="82"/>
      <c r="F84" s="60">
        <f>D84/C84%</f>
        <v>125</v>
      </c>
      <c r="G84" s="61">
        <f>D84/B84%</f>
        <v>100</v>
      </c>
    </row>
    <row r="85" spans="1:7" s="39" customFormat="1" ht="13.5" thickBot="1" x14ac:dyDescent="0.25">
      <c r="A85" s="24" t="s">
        <v>79</v>
      </c>
      <c r="B85" s="25">
        <f>B7+B57</f>
        <v>6893.2000000000007</v>
      </c>
      <c r="C85" s="25">
        <f>C7+C57</f>
        <v>5484.1</v>
      </c>
      <c r="D85" s="25">
        <f>D7+D57</f>
        <v>5691.2000000000007</v>
      </c>
      <c r="E85" s="45"/>
      <c r="F85" s="46">
        <f>D85/C85%</f>
        <v>103.77637169271166</v>
      </c>
      <c r="G85" s="47">
        <f>D85/B85%</f>
        <v>82.562525387338255</v>
      </c>
    </row>
    <row r="86" spans="1:7" ht="100.5" hidden="1" customHeight="1" x14ac:dyDescent="0.2">
      <c r="A86" s="2"/>
      <c r="B86" s="48"/>
      <c r="C86" s="48"/>
      <c r="D86" s="48"/>
      <c r="E86" s="49"/>
      <c r="F86" s="48"/>
      <c r="G86" s="48"/>
    </row>
    <row r="87" spans="1:7" ht="17.25" hidden="1" customHeight="1" thickBot="1" x14ac:dyDescent="0.25">
      <c r="A87" s="212" t="s">
        <v>88</v>
      </c>
      <c r="B87" s="212"/>
      <c r="C87" s="212"/>
      <c r="D87" s="212"/>
      <c r="E87" s="212"/>
      <c r="F87" s="212"/>
      <c r="G87" s="212"/>
    </row>
    <row r="88" spans="1:7" ht="50.1" hidden="1" customHeight="1" thickBot="1" x14ac:dyDescent="0.25">
      <c r="A88" s="33" t="s">
        <v>8</v>
      </c>
      <c r="B88" s="34" t="s">
        <v>49</v>
      </c>
      <c r="C88" s="34" t="s">
        <v>87</v>
      </c>
      <c r="D88" s="34" t="s">
        <v>85</v>
      </c>
      <c r="E88" s="34" t="s">
        <v>0</v>
      </c>
      <c r="F88" s="34" t="s">
        <v>93</v>
      </c>
      <c r="G88" s="35" t="s">
        <v>1</v>
      </c>
    </row>
    <row r="89" spans="1:7" ht="12.75" customHeight="1" x14ac:dyDescent="0.2">
      <c r="A89" s="21" t="s">
        <v>9</v>
      </c>
      <c r="B89" s="50"/>
      <c r="C89" s="50"/>
      <c r="D89" s="50"/>
      <c r="E89" s="50"/>
      <c r="F89" s="51"/>
      <c r="G89" s="52"/>
    </row>
    <row r="90" spans="1:7" ht="14.65" customHeight="1" x14ac:dyDescent="0.2">
      <c r="A90" s="107" t="s">
        <v>31</v>
      </c>
      <c r="B90" s="108">
        <f>B91+B93+B96+B97+B98+B99+B100</f>
        <v>2209.7000000000003</v>
      </c>
      <c r="C90" s="108">
        <f>C91+C93+C96+C97+C98+C99+C100</f>
        <v>1567.9</v>
      </c>
      <c r="D90" s="108">
        <f>D91+D93+D96+D97+D98+D99+D100</f>
        <v>2205.4</v>
      </c>
      <c r="E90" s="60"/>
      <c r="F90" s="60">
        <f>D90/C90%</f>
        <v>140.65948083423689</v>
      </c>
      <c r="G90" s="61">
        <f>D90/B90%</f>
        <v>99.805403448431917</v>
      </c>
    </row>
    <row r="91" spans="1:7" ht="30.75" customHeight="1" x14ac:dyDescent="0.2">
      <c r="A91" s="1" t="s">
        <v>32</v>
      </c>
      <c r="B91" s="7">
        <v>462.2</v>
      </c>
      <c r="C91" s="4">
        <v>314.89999999999998</v>
      </c>
      <c r="D91" s="4">
        <v>462</v>
      </c>
      <c r="E91" s="81"/>
      <c r="F91" s="60">
        <f t="shared" ref="F91:F138" si="7">D91/C91%</f>
        <v>146.71324229914259</v>
      </c>
      <c r="G91" s="61">
        <f t="shared" ref="G91:G138" si="8">D91/B91%</f>
        <v>99.956728688879281</v>
      </c>
    </row>
    <row r="92" spans="1:7" ht="36.75" hidden="1" customHeight="1" x14ac:dyDescent="0.2">
      <c r="A92" s="1" t="s">
        <v>33</v>
      </c>
      <c r="B92" s="7"/>
      <c r="C92" s="4"/>
      <c r="D92" s="4"/>
      <c r="E92" s="81"/>
      <c r="F92" s="60" t="e">
        <f t="shared" si="7"/>
        <v>#DIV/0!</v>
      </c>
      <c r="G92" s="61" t="e">
        <f t="shared" si="8"/>
        <v>#DIV/0!</v>
      </c>
    </row>
    <row r="93" spans="1:7" ht="27.95" customHeight="1" x14ac:dyDescent="0.2">
      <c r="A93" s="1" t="s">
        <v>34</v>
      </c>
      <c r="B93" s="7">
        <v>1642.8</v>
      </c>
      <c r="C93" s="4">
        <v>1148.5999999999999</v>
      </c>
      <c r="D93" s="4">
        <v>1638.9</v>
      </c>
      <c r="E93" s="81"/>
      <c r="F93" s="60">
        <f t="shared" si="7"/>
        <v>142.68674908584364</v>
      </c>
      <c r="G93" s="61">
        <f t="shared" si="8"/>
        <v>99.76260043827611</v>
      </c>
    </row>
    <row r="94" spans="1:7" ht="15.2" hidden="1" customHeight="1" x14ac:dyDescent="0.2">
      <c r="A94" s="1" t="s">
        <v>10</v>
      </c>
      <c r="B94" s="7"/>
      <c r="C94" s="4"/>
      <c r="D94" s="4"/>
      <c r="E94" s="81"/>
      <c r="F94" s="60" t="e">
        <f t="shared" si="7"/>
        <v>#DIV/0!</v>
      </c>
      <c r="G94" s="61" t="e">
        <f t="shared" si="8"/>
        <v>#DIV/0!</v>
      </c>
    </row>
    <row r="95" spans="1:7" ht="14.65" hidden="1" customHeight="1" x14ac:dyDescent="0.2">
      <c r="A95" s="1" t="s">
        <v>84</v>
      </c>
      <c r="B95" s="4"/>
      <c r="C95" s="4"/>
      <c r="D95" s="4"/>
      <c r="E95" s="81"/>
      <c r="F95" s="60" t="e">
        <f t="shared" si="7"/>
        <v>#DIV/0!</v>
      </c>
      <c r="G95" s="61" t="e">
        <f t="shared" si="8"/>
        <v>#DIV/0!</v>
      </c>
    </row>
    <row r="96" spans="1:7" ht="14.1" customHeight="1" x14ac:dyDescent="0.2">
      <c r="A96" s="1" t="s">
        <v>10</v>
      </c>
      <c r="B96" s="4"/>
      <c r="C96" s="4"/>
      <c r="D96" s="4"/>
      <c r="E96" s="81"/>
      <c r="F96" s="60"/>
      <c r="G96" s="61"/>
    </row>
    <row r="97" spans="1:7" ht="14.65" customHeight="1" x14ac:dyDescent="0.2">
      <c r="A97" s="1" t="s">
        <v>84</v>
      </c>
      <c r="B97" s="4">
        <v>96.4</v>
      </c>
      <c r="C97" s="4">
        <v>102.4</v>
      </c>
      <c r="D97" s="4">
        <v>96.3</v>
      </c>
      <c r="E97" s="81"/>
      <c r="F97" s="60">
        <f t="shared" si="7"/>
        <v>94.04296875</v>
      </c>
      <c r="G97" s="61">
        <f t="shared" si="8"/>
        <v>99.896265560165958</v>
      </c>
    </row>
    <row r="98" spans="1:7" ht="14.1" customHeight="1" x14ac:dyDescent="0.2">
      <c r="A98" s="1" t="s">
        <v>35</v>
      </c>
      <c r="B98" s="5"/>
      <c r="C98" s="5"/>
      <c r="D98" s="5"/>
      <c r="E98" s="60"/>
      <c r="F98" s="60"/>
      <c r="G98" s="61"/>
    </row>
    <row r="99" spans="1:7" s="53" customFormat="1" ht="12" customHeight="1" x14ac:dyDescent="0.2">
      <c r="A99" s="1" t="s">
        <v>11</v>
      </c>
      <c r="B99" s="111">
        <v>0</v>
      </c>
      <c r="C99" s="111">
        <v>0</v>
      </c>
      <c r="D99" s="111">
        <v>0</v>
      </c>
      <c r="E99" s="67"/>
      <c r="F99" s="60"/>
      <c r="G99" s="61"/>
    </row>
    <row r="100" spans="1:7" ht="12" customHeight="1" x14ac:dyDescent="0.2">
      <c r="A100" s="1" t="s">
        <v>12</v>
      </c>
      <c r="B100" s="5">
        <v>8.3000000000000007</v>
      </c>
      <c r="C100" s="5">
        <v>2</v>
      </c>
      <c r="D100" s="5">
        <v>8.1999999999999993</v>
      </c>
      <c r="E100" s="60"/>
      <c r="F100" s="60">
        <f>D100/C100%</f>
        <v>409.99999999999994</v>
      </c>
      <c r="G100" s="61">
        <f>D100/B100%</f>
        <v>98.795180722891558</v>
      </c>
    </row>
    <row r="101" spans="1:7" ht="14.1" hidden="1" customHeight="1" x14ac:dyDescent="0.2">
      <c r="A101" s="22" t="s">
        <v>92</v>
      </c>
      <c r="B101" s="6">
        <f>SUM(B102)</f>
        <v>0</v>
      </c>
      <c r="C101" s="6">
        <f>SUM(C102)</f>
        <v>0</v>
      </c>
      <c r="D101" s="6">
        <f>SUM(D102)</f>
        <v>0</v>
      </c>
      <c r="E101" s="81"/>
      <c r="F101" s="60" t="e">
        <f>D101/C101%</f>
        <v>#DIV/0!</v>
      </c>
      <c r="G101" s="61" t="e">
        <f>D101/B101%</f>
        <v>#DIV/0!</v>
      </c>
    </row>
    <row r="102" spans="1:7" ht="14.65" hidden="1" customHeight="1" x14ac:dyDescent="0.2">
      <c r="A102" s="1" t="s">
        <v>91</v>
      </c>
      <c r="B102" s="5"/>
      <c r="C102" s="5"/>
      <c r="D102" s="5"/>
      <c r="E102" s="81"/>
      <c r="F102" s="60" t="e">
        <f>D102/C102%</f>
        <v>#DIV/0!</v>
      </c>
      <c r="G102" s="61" t="e">
        <f>D102/B102%</f>
        <v>#DIV/0!</v>
      </c>
    </row>
    <row r="103" spans="1:7" ht="15.2" customHeight="1" x14ac:dyDescent="0.2">
      <c r="A103" s="107" t="s">
        <v>138</v>
      </c>
      <c r="B103" s="108">
        <f>B107</f>
        <v>40.6</v>
      </c>
      <c r="C103" s="108">
        <f>C107</f>
        <v>40.6</v>
      </c>
      <c r="D103" s="108">
        <f>D107</f>
        <v>33.700000000000003</v>
      </c>
      <c r="E103" s="81"/>
      <c r="F103" s="60">
        <f t="shared" si="7"/>
        <v>83.004926108374391</v>
      </c>
      <c r="G103" s="61">
        <f t="shared" si="8"/>
        <v>83.004926108374391</v>
      </c>
    </row>
    <row r="104" spans="1:7" ht="15.2" hidden="1" customHeight="1" x14ac:dyDescent="0.2">
      <c r="A104" s="1" t="s">
        <v>37</v>
      </c>
      <c r="B104" s="7"/>
      <c r="C104" s="7"/>
      <c r="D104" s="7"/>
      <c r="E104" s="60"/>
      <c r="F104" s="60" t="e">
        <f t="shared" si="7"/>
        <v>#DIV/0!</v>
      </c>
      <c r="G104" s="61" t="e">
        <f t="shared" si="8"/>
        <v>#DIV/0!</v>
      </c>
    </row>
    <row r="105" spans="1:7" s="49" customFormat="1" ht="14.1" hidden="1" customHeight="1" x14ac:dyDescent="0.2">
      <c r="A105" s="9" t="s">
        <v>38</v>
      </c>
      <c r="B105" s="4"/>
      <c r="C105" s="4"/>
      <c r="D105" s="4"/>
      <c r="E105" s="81"/>
      <c r="F105" s="60" t="e">
        <f t="shared" si="7"/>
        <v>#DIV/0!</v>
      </c>
      <c r="G105" s="61" t="e">
        <f t="shared" si="8"/>
        <v>#DIV/0!</v>
      </c>
    </row>
    <row r="106" spans="1:7" ht="14.1" hidden="1" customHeight="1" x14ac:dyDescent="0.2">
      <c r="A106" s="10" t="s">
        <v>39</v>
      </c>
      <c r="B106" s="4"/>
      <c r="C106" s="4"/>
      <c r="D106" s="4"/>
      <c r="E106" s="83"/>
      <c r="F106" s="60" t="e">
        <f t="shared" si="7"/>
        <v>#DIV/0!</v>
      </c>
      <c r="G106" s="61" t="e">
        <f t="shared" si="8"/>
        <v>#DIV/0!</v>
      </c>
    </row>
    <row r="107" spans="1:7" ht="14.1" customHeight="1" x14ac:dyDescent="0.2">
      <c r="A107" s="1" t="s">
        <v>91</v>
      </c>
      <c r="B107" s="4">
        <v>40.6</v>
      </c>
      <c r="C107" s="4">
        <v>40.6</v>
      </c>
      <c r="D107" s="4">
        <v>33.700000000000003</v>
      </c>
      <c r="E107" s="81"/>
      <c r="F107" s="60">
        <f t="shared" si="7"/>
        <v>83.004926108374391</v>
      </c>
      <c r="G107" s="61">
        <f t="shared" si="8"/>
        <v>83.004926108374391</v>
      </c>
    </row>
    <row r="108" spans="1:7" ht="0.75" customHeight="1" x14ac:dyDescent="0.2">
      <c r="A108" s="1"/>
      <c r="B108" s="104">
        <f>SUM(B109:B110)</f>
        <v>2753</v>
      </c>
      <c r="C108" s="104">
        <f>SUM(C109:C110)</f>
        <v>2773.2</v>
      </c>
      <c r="D108" s="104">
        <v>24.6</v>
      </c>
      <c r="E108" s="60"/>
      <c r="F108" s="60">
        <f t="shared" si="7"/>
        <v>0.88706187797490266</v>
      </c>
      <c r="G108" s="61">
        <f t="shared" si="8"/>
        <v>0.8935706501997821</v>
      </c>
    </row>
    <row r="109" spans="1:7" ht="12" hidden="1" customHeight="1" x14ac:dyDescent="0.2">
      <c r="A109" s="1"/>
      <c r="B109" s="4"/>
      <c r="C109" s="4"/>
      <c r="D109" s="4"/>
      <c r="E109" s="81"/>
      <c r="F109" s="60" t="e">
        <f t="shared" si="7"/>
        <v>#DIV/0!</v>
      </c>
      <c r="G109" s="61" t="e">
        <f t="shared" si="8"/>
        <v>#DIV/0!</v>
      </c>
    </row>
    <row r="110" spans="1:7" ht="19.350000000000001" customHeight="1" x14ac:dyDescent="0.2">
      <c r="A110" s="107" t="s">
        <v>41</v>
      </c>
      <c r="B110" s="109">
        <f>B111+B112+B113+B114</f>
        <v>2753</v>
      </c>
      <c r="C110" s="109">
        <f>C111+C112+C113+C114</f>
        <v>2773.2</v>
      </c>
      <c r="D110" s="109">
        <f>D111+D112+D113+D114</f>
        <v>1551.4</v>
      </c>
      <c r="E110" s="106">
        <f>E111+E112</f>
        <v>0</v>
      </c>
      <c r="F110" s="60">
        <f t="shared" si="7"/>
        <v>55.942593393913171</v>
      </c>
      <c r="G110" s="61">
        <f t="shared" si="8"/>
        <v>56.353069378859431</v>
      </c>
    </row>
    <row r="111" spans="1:7" ht="14.1" customHeight="1" x14ac:dyDescent="0.2">
      <c r="A111" s="1" t="s">
        <v>15</v>
      </c>
      <c r="B111" s="104"/>
      <c r="C111" s="104"/>
      <c r="D111" s="104"/>
      <c r="E111" s="81"/>
      <c r="F111" s="60"/>
      <c r="G111" s="61"/>
    </row>
    <row r="112" spans="1:7" ht="14.1" customHeight="1" x14ac:dyDescent="0.2">
      <c r="A112" s="1" t="s">
        <v>16</v>
      </c>
      <c r="B112" s="4">
        <v>23.8</v>
      </c>
      <c r="C112" s="4">
        <v>15.2</v>
      </c>
      <c r="D112" s="4">
        <v>23.7</v>
      </c>
      <c r="E112" s="81"/>
      <c r="F112" s="60">
        <f t="shared" si="7"/>
        <v>155.92105263157896</v>
      </c>
      <c r="G112" s="61">
        <f t="shared" si="8"/>
        <v>99.579831932773104</v>
      </c>
    </row>
    <row r="113" spans="1:7" ht="14.1" customHeight="1" x14ac:dyDescent="0.2">
      <c r="A113" s="1" t="s">
        <v>132</v>
      </c>
      <c r="B113" s="110">
        <v>2729.2</v>
      </c>
      <c r="C113" s="110">
        <v>2758</v>
      </c>
      <c r="D113" s="110">
        <v>1527.7</v>
      </c>
      <c r="E113" s="81"/>
      <c r="F113" s="60">
        <f t="shared" si="7"/>
        <v>55.391588107324154</v>
      </c>
      <c r="G113" s="61">
        <f t="shared" si="8"/>
        <v>55.976110215447754</v>
      </c>
    </row>
    <row r="114" spans="1:7" ht="14.65" customHeight="1" x14ac:dyDescent="0.2">
      <c r="A114" s="1" t="s">
        <v>137</v>
      </c>
      <c r="B114" s="8"/>
      <c r="C114" s="8"/>
      <c r="D114" s="8"/>
      <c r="E114" s="60"/>
      <c r="F114" s="60"/>
      <c r="G114" s="61"/>
    </row>
    <row r="115" spans="1:7" ht="16.149999999999999" customHeight="1" x14ac:dyDescent="0.2">
      <c r="A115" s="107" t="s">
        <v>42</v>
      </c>
      <c r="B115" s="109">
        <f>B116</f>
        <v>0</v>
      </c>
      <c r="C115" s="109">
        <f>C116</f>
        <v>0</v>
      </c>
      <c r="D115" s="109">
        <f>D116</f>
        <v>0</v>
      </c>
      <c r="E115" s="81"/>
      <c r="F115" s="60"/>
      <c r="G115" s="61"/>
    </row>
    <row r="116" spans="1:7" ht="14.1" customHeight="1" x14ac:dyDescent="0.2">
      <c r="A116" s="1" t="s">
        <v>43</v>
      </c>
      <c r="B116" s="4"/>
      <c r="C116" s="4"/>
      <c r="D116" s="4"/>
      <c r="E116" s="81"/>
      <c r="F116" s="60"/>
      <c r="G116" s="61"/>
    </row>
    <row r="117" spans="1:7" ht="16.149999999999999" customHeight="1" x14ac:dyDescent="0.2">
      <c r="A117" s="107" t="s">
        <v>44</v>
      </c>
      <c r="B117" s="108">
        <f>B118+B119+B120</f>
        <v>0</v>
      </c>
      <c r="C117" s="108">
        <f>C118+C119+C120</f>
        <v>0</v>
      </c>
      <c r="D117" s="108">
        <f>D118+D119+D120</f>
        <v>0</v>
      </c>
      <c r="E117" s="81"/>
      <c r="F117" s="60"/>
      <c r="G117" s="61"/>
    </row>
    <row r="118" spans="1:7" ht="14.1" customHeight="1" x14ac:dyDescent="0.2">
      <c r="A118" s="1" t="s">
        <v>17</v>
      </c>
      <c r="B118" s="104"/>
      <c r="C118" s="104"/>
      <c r="D118" s="104"/>
      <c r="E118" s="81"/>
      <c r="F118" s="60"/>
      <c r="G118" s="61"/>
    </row>
    <row r="119" spans="1:7" ht="14.1" customHeight="1" x14ac:dyDescent="0.2">
      <c r="A119" s="1" t="s">
        <v>18</v>
      </c>
      <c r="B119" s="104"/>
      <c r="C119" s="104"/>
      <c r="D119" s="104"/>
      <c r="E119" s="81"/>
      <c r="F119" s="60"/>
      <c r="G119" s="61"/>
    </row>
    <row r="120" spans="1:7" ht="14.1" customHeight="1" x14ac:dyDescent="0.2">
      <c r="A120" s="1" t="s">
        <v>19</v>
      </c>
      <c r="B120" s="104"/>
      <c r="C120" s="104"/>
      <c r="D120" s="104"/>
      <c r="E120" s="81"/>
      <c r="F120" s="60"/>
      <c r="G120" s="61"/>
    </row>
    <row r="121" spans="1:7" ht="25.7" customHeight="1" x14ac:dyDescent="0.2">
      <c r="A121" s="107" t="s">
        <v>45</v>
      </c>
      <c r="B121" s="109">
        <f>B122+B123+B124+B125</f>
        <v>1297.4000000000001</v>
      </c>
      <c r="C121" s="109">
        <f>C122+C123+C124+C125</f>
        <v>774.6</v>
      </c>
      <c r="D121" s="109">
        <f>D122+D123+D124+D125</f>
        <v>1296.7</v>
      </c>
      <c r="E121" s="81"/>
      <c r="F121" s="60">
        <f t="shared" si="7"/>
        <v>167.40253033823907</v>
      </c>
      <c r="G121" s="61">
        <f t="shared" si="8"/>
        <v>99.946045938029911</v>
      </c>
    </row>
    <row r="122" spans="1:7" ht="14.1" customHeight="1" x14ac:dyDescent="0.2">
      <c r="A122" s="1" t="s">
        <v>20</v>
      </c>
      <c r="B122" s="105">
        <v>1297.4000000000001</v>
      </c>
      <c r="C122" s="105">
        <v>774.6</v>
      </c>
      <c r="D122" s="105">
        <v>1296.7</v>
      </c>
      <c r="E122" s="60"/>
      <c r="F122" s="60">
        <f t="shared" si="7"/>
        <v>167.40253033823907</v>
      </c>
      <c r="G122" s="61">
        <f t="shared" si="8"/>
        <v>99.946045938029911</v>
      </c>
    </row>
    <row r="123" spans="1:7" ht="14.1" customHeight="1" x14ac:dyDescent="0.2">
      <c r="A123" s="1" t="s">
        <v>21</v>
      </c>
      <c r="B123" s="105"/>
      <c r="C123" s="105"/>
      <c r="D123" s="105"/>
      <c r="E123" s="81"/>
      <c r="F123" s="60"/>
      <c r="G123" s="61"/>
    </row>
    <row r="124" spans="1:7" ht="14.1" customHeight="1" x14ac:dyDescent="0.2">
      <c r="A124" s="1" t="s">
        <v>22</v>
      </c>
      <c r="B124" s="105"/>
      <c r="C124" s="105"/>
      <c r="D124" s="105"/>
      <c r="E124" s="81"/>
      <c r="F124" s="60"/>
      <c r="G124" s="61"/>
    </row>
    <row r="125" spans="1:7" ht="14.1" customHeight="1" x14ac:dyDescent="0.2">
      <c r="A125" s="1" t="s">
        <v>23</v>
      </c>
      <c r="B125" s="110">
        <v>0</v>
      </c>
      <c r="C125" s="110">
        <v>0</v>
      </c>
      <c r="D125" s="110">
        <v>0</v>
      </c>
      <c r="E125" s="110">
        <v>0</v>
      </c>
      <c r="F125" s="60"/>
      <c r="G125" s="61"/>
    </row>
    <row r="126" spans="1:7" ht="16.899999999999999" customHeight="1" x14ac:dyDescent="0.2">
      <c r="A126" s="107" t="s">
        <v>46</v>
      </c>
      <c r="B126" s="109">
        <f>B127+B129+B132+B133</f>
        <v>26</v>
      </c>
      <c r="C126" s="109">
        <f>C127+C129+C132+C133</f>
        <v>15.8</v>
      </c>
      <c r="D126" s="109">
        <f>D127+D129+D132+D133</f>
        <v>26</v>
      </c>
      <c r="E126" s="60">
        <f>E127+E128+E129+E130</f>
        <v>0</v>
      </c>
      <c r="F126" s="60">
        <f t="shared" si="7"/>
        <v>164.55696202531647</v>
      </c>
      <c r="G126" s="61">
        <f t="shared" si="8"/>
        <v>100</v>
      </c>
    </row>
    <row r="127" spans="1:7" ht="12.75" hidden="1" customHeight="1" x14ac:dyDescent="0.2">
      <c r="A127" s="1" t="s">
        <v>24</v>
      </c>
      <c r="B127" s="105"/>
      <c r="C127" s="105"/>
      <c r="D127" s="105"/>
      <c r="E127" s="81"/>
      <c r="F127" s="60"/>
      <c r="G127" s="61"/>
    </row>
    <row r="128" spans="1:7" ht="14.1" hidden="1" customHeight="1" x14ac:dyDescent="0.2">
      <c r="A128" s="1" t="s">
        <v>25</v>
      </c>
      <c r="B128" s="105"/>
      <c r="C128" s="105"/>
      <c r="D128" s="105"/>
      <c r="E128" s="81"/>
      <c r="F128" s="60"/>
      <c r="G128" s="61"/>
    </row>
    <row r="129" spans="1:7" ht="12.75" hidden="1" customHeight="1" x14ac:dyDescent="0.2">
      <c r="A129" s="1" t="s">
        <v>26</v>
      </c>
      <c r="B129" s="110"/>
      <c r="C129" s="110"/>
      <c r="D129" s="110"/>
      <c r="E129" s="81"/>
      <c r="F129" s="60"/>
      <c r="G129" s="61"/>
    </row>
    <row r="130" spans="1:7" ht="14.1" hidden="1" customHeight="1" x14ac:dyDescent="0.2">
      <c r="A130" s="9" t="s">
        <v>134</v>
      </c>
      <c r="B130" s="4"/>
      <c r="C130" s="4"/>
      <c r="D130" s="4"/>
      <c r="E130" s="81"/>
      <c r="F130" s="60" t="e">
        <f t="shared" si="7"/>
        <v>#DIV/0!</v>
      </c>
      <c r="G130" s="61" t="e">
        <f t="shared" si="8"/>
        <v>#DIV/0!</v>
      </c>
    </row>
    <row r="131" spans="1:7" ht="14.1" hidden="1" customHeight="1" x14ac:dyDescent="0.2">
      <c r="A131" s="1" t="s">
        <v>27</v>
      </c>
      <c r="B131" s="4"/>
      <c r="C131" s="4"/>
      <c r="D131" s="4"/>
      <c r="E131" s="81"/>
      <c r="F131" s="60" t="e">
        <f t="shared" si="7"/>
        <v>#DIV/0!</v>
      </c>
      <c r="G131" s="61" t="e">
        <f t="shared" si="8"/>
        <v>#DIV/0!</v>
      </c>
    </row>
    <row r="132" spans="1:7" x14ac:dyDescent="0.2">
      <c r="A132" s="1" t="s">
        <v>135</v>
      </c>
      <c r="B132" s="4">
        <v>26</v>
      </c>
      <c r="C132" s="4">
        <v>15.8</v>
      </c>
      <c r="D132" s="4">
        <v>26</v>
      </c>
      <c r="E132" s="81"/>
      <c r="F132" s="60">
        <f t="shared" si="7"/>
        <v>164.55696202531647</v>
      </c>
      <c r="G132" s="61">
        <f t="shared" si="8"/>
        <v>100</v>
      </c>
    </row>
    <row r="133" spans="1:7" ht="0.75" customHeight="1" x14ac:dyDescent="0.2">
      <c r="A133" s="1" t="s">
        <v>29</v>
      </c>
      <c r="B133" s="4"/>
      <c r="C133" s="4"/>
      <c r="D133" s="4"/>
      <c r="E133" s="81"/>
      <c r="F133" s="60"/>
      <c r="G133" s="61"/>
    </row>
    <row r="134" spans="1:7" hidden="1" x14ac:dyDescent="0.2">
      <c r="A134" s="1" t="s">
        <v>30</v>
      </c>
      <c r="B134" s="3">
        <f>SUM(B135)</f>
        <v>1077.3</v>
      </c>
      <c r="C134" s="3">
        <f>SUM(C135)</f>
        <v>742.7</v>
      </c>
      <c r="D134" s="3">
        <f>SUM(D135)</f>
        <v>1077.3</v>
      </c>
      <c r="E134" s="81"/>
      <c r="F134" s="60">
        <f t="shared" si="7"/>
        <v>145.05183788878415</v>
      </c>
      <c r="G134" s="61">
        <f t="shared" si="8"/>
        <v>100</v>
      </c>
    </row>
    <row r="135" spans="1:7" ht="15.2" customHeight="1" x14ac:dyDescent="0.2">
      <c r="A135" s="107" t="s">
        <v>48</v>
      </c>
      <c r="B135" s="109">
        <f>B137+B136</f>
        <v>1077.3</v>
      </c>
      <c r="C135" s="109">
        <f>C137+C136</f>
        <v>742.7</v>
      </c>
      <c r="D135" s="109">
        <f>D137+D136</f>
        <v>1077.3</v>
      </c>
      <c r="E135" s="81"/>
      <c r="F135" s="60">
        <f t="shared" si="7"/>
        <v>145.05183788878415</v>
      </c>
      <c r="G135" s="61">
        <f t="shared" si="8"/>
        <v>100</v>
      </c>
    </row>
    <row r="136" spans="1:7" ht="26.45" customHeight="1" x14ac:dyDescent="0.2">
      <c r="A136" s="112" t="s">
        <v>139</v>
      </c>
      <c r="B136" s="110">
        <v>76.900000000000006</v>
      </c>
      <c r="C136" s="110">
        <v>38.5</v>
      </c>
      <c r="D136" s="110">
        <v>76.900000000000006</v>
      </c>
      <c r="E136" s="81"/>
      <c r="F136" s="60">
        <f t="shared" si="7"/>
        <v>199.74025974025975</v>
      </c>
      <c r="G136" s="61">
        <f t="shared" si="8"/>
        <v>100</v>
      </c>
    </row>
    <row r="137" spans="1:7" ht="13.5" thickBot="1" x14ac:dyDescent="0.25">
      <c r="A137" s="1" t="s">
        <v>118</v>
      </c>
      <c r="B137" s="58">
        <v>1000.4</v>
      </c>
      <c r="C137" s="58">
        <v>704.2</v>
      </c>
      <c r="D137" s="58">
        <v>1000.4</v>
      </c>
      <c r="E137" s="42"/>
      <c r="F137" s="60">
        <f t="shared" si="7"/>
        <v>142.06191422891223</v>
      </c>
      <c r="G137" s="61">
        <f t="shared" si="8"/>
        <v>100</v>
      </c>
    </row>
    <row r="138" spans="1:7" ht="13.5" thickBot="1" x14ac:dyDescent="0.25">
      <c r="A138" s="26" t="s">
        <v>101</v>
      </c>
      <c r="B138" s="55">
        <f>B90+B103+B110+B115+B117+B121+B126+B135</f>
        <v>7404.0000000000009</v>
      </c>
      <c r="C138" s="55">
        <f>C90+C103+C110+C115+C117+C121+C126+C135</f>
        <v>5914.8</v>
      </c>
      <c r="D138" s="55">
        <f>D90+D103+D110+D115+D117+D121+D126+D135</f>
        <v>6190.5</v>
      </c>
      <c r="E138" s="45"/>
      <c r="F138" s="120">
        <f t="shared" si="7"/>
        <v>104.66118888212618</v>
      </c>
      <c r="G138" s="121">
        <f t="shared" si="8"/>
        <v>83.610210696920575</v>
      </c>
    </row>
  </sheetData>
  <mergeCells count="3">
    <mergeCell ref="C3:G3"/>
    <mergeCell ref="A5:G5"/>
    <mergeCell ref="A87:G87"/>
  </mergeCells>
  <phoneticPr fontId="22" type="noConversion"/>
  <pageMargins left="0.78740157480314965" right="0.78740157480314965" top="0.19685039370078741" bottom="0.19685039370078741" header="0.51181102362204722" footer="0.51181102362204722"/>
  <pageSetup paperSize="9" scale="53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95"/>
  <sheetViews>
    <sheetView tabSelected="1" zoomScaleNormal="100" workbookViewId="0">
      <selection activeCell="B1" sqref="B1:D3"/>
    </sheetView>
  </sheetViews>
  <sheetFormatPr defaultColWidth="9" defaultRowHeight="12.75" x14ac:dyDescent="0.2"/>
  <cols>
    <col min="1" max="1" width="72.42578125" style="136" customWidth="1"/>
    <col min="2" max="2" width="17.7109375" style="137" customWidth="1"/>
    <col min="3" max="3" width="16.42578125" style="137" customWidth="1"/>
    <col min="4" max="4" width="16.140625" style="137" customWidth="1"/>
    <col min="5" max="5" width="0" style="137" hidden="1" customWidth="1"/>
    <col min="6" max="6" width="4.42578125" style="137" hidden="1" customWidth="1"/>
    <col min="7" max="7" width="0" style="137" hidden="1" customWidth="1"/>
    <col min="8" max="16384" width="9" style="137"/>
  </cols>
  <sheetData>
    <row r="1" spans="1:7" ht="12" customHeight="1" x14ac:dyDescent="0.2">
      <c r="A1" s="203"/>
      <c r="B1" s="213" t="s">
        <v>269</v>
      </c>
      <c r="C1" s="213"/>
      <c r="D1" s="213"/>
    </row>
    <row r="2" spans="1:7" ht="12" customHeight="1" x14ac:dyDescent="0.2">
      <c r="A2" s="203"/>
      <c r="B2" s="213"/>
      <c r="C2" s="213"/>
      <c r="D2" s="213"/>
    </row>
    <row r="3" spans="1:7" ht="51" customHeight="1" x14ac:dyDescent="0.2">
      <c r="A3" s="203"/>
      <c r="B3" s="213"/>
      <c r="C3" s="213"/>
      <c r="D3" s="213"/>
    </row>
    <row r="4" spans="1:7" s="138" customFormat="1" ht="50.25" customHeight="1" thickBot="1" x14ac:dyDescent="0.25">
      <c r="A4" s="214" t="s">
        <v>267</v>
      </c>
      <c r="B4" s="214"/>
      <c r="C4" s="214"/>
      <c r="D4" s="214"/>
      <c r="E4" s="214"/>
      <c r="F4" s="214"/>
      <c r="G4" s="214"/>
    </row>
    <row r="5" spans="1:7" s="142" customFormat="1" ht="46.5" customHeight="1" x14ac:dyDescent="0.2">
      <c r="A5" s="139" t="s">
        <v>8</v>
      </c>
      <c r="B5" s="140" t="s">
        <v>262</v>
      </c>
      <c r="C5" s="140" t="s">
        <v>268</v>
      </c>
      <c r="D5" s="141" t="s">
        <v>1</v>
      </c>
      <c r="F5" s="143"/>
      <c r="G5" s="143"/>
    </row>
    <row r="6" spans="1:7" s="142" customFormat="1" ht="27.2" customHeight="1" x14ac:dyDescent="0.2">
      <c r="A6" s="182" t="s">
        <v>141</v>
      </c>
      <c r="B6" s="183">
        <f>B7+B10+B14+B19+B28+B35+B43+B45+B48+B53</f>
        <v>2464.8999999999996</v>
      </c>
      <c r="C6" s="183">
        <f>C7+C10+C14+C19+C28+C35+C43+C45+C48+C53</f>
        <v>520</v>
      </c>
      <c r="D6" s="184">
        <f t="shared" ref="D6:D17" si="0">C6/B6%</f>
        <v>21.096190514828191</v>
      </c>
      <c r="E6" s="142">
        <f>B7+B10+B14+B19+B25</f>
        <v>537</v>
      </c>
      <c r="G6" s="142">
        <f>C7+C10+C14+C19+C25</f>
        <v>408.59999999999997</v>
      </c>
    </row>
    <row r="7" spans="1:7" s="142" customFormat="1" ht="20.65" customHeight="1" x14ac:dyDescent="0.2">
      <c r="A7" s="182" t="s">
        <v>51</v>
      </c>
      <c r="B7" s="183">
        <f>B8+B9</f>
        <v>215</v>
      </c>
      <c r="C7" s="183">
        <f>C8+C9</f>
        <v>81</v>
      </c>
      <c r="D7" s="184">
        <f t="shared" si="0"/>
        <v>37.674418604651166</v>
      </c>
      <c r="E7" s="142">
        <f>B35+B43+B45+B48+B53+B72</f>
        <v>33.200000000000003</v>
      </c>
      <c r="G7" s="142">
        <f>C35+C43+C45+C48+C53</f>
        <v>26</v>
      </c>
    </row>
    <row r="8" spans="1:7" s="142" customFormat="1" ht="30.95" hidden="1" customHeight="1" x14ac:dyDescent="0.2">
      <c r="A8" s="145" t="s">
        <v>173</v>
      </c>
      <c r="B8" s="204">
        <v>0</v>
      </c>
      <c r="C8" s="204">
        <v>0</v>
      </c>
      <c r="D8" s="184" t="e">
        <f t="shared" si="0"/>
        <v>#DIV/0!</v>
      </c>
      <c r="E8" s="142">
        <f>E6+E7</f>
        <v>570.20000000000005</v>
      </c>
      <c r="G8" s="142" t="s">
        <v>206</v>
      </c>
    </row>
    <row r="9" spans="1:7" ht="33" customHeight="1" x14ac:dyDescent="0.2">
      <c r="A9" s="145" t="s">
        <v>2</v>
      </c>
      <c r="B9" s="147">
        <v>215</v>
      </c>
      <c r="C9" s="147">
        <v>81</v>
      </c>
      <c r="D9" s="184">
        <f t="shared" si="0"/>
        <v>37.674418604651166</v>
      </c>
    </row>
    <row r="10" spans="1:7" s="142" customFormat="1" ht="24.95" customHeight="1" x14ac:dyDescent="0.2">
      <c r="A10" s="182" t="s">
        <v>52</v>
      </c>
      <c r="B10" s="133">
        <f>B11+B12+B13</f>
        <v>318.2</v>
      </c>
      <c r="C10" s="133">
        <f>C11+C12+C13</f>
        <v>325.39999999999998</v>
      </c>
      <c r="D10" s="184">
        <f t="shared" si="0"/>
        <v>102.26272784412319</v>
      </c>
    </row>
    <row r="11" spans="1:7" ht="20.25" hidden="1" customHeight="1" x14ac:dyDescent="0.2">
      <c r="A11" s="145" t="s">
        <v>53</v>
      </c>
      <c r="B11" s="147">
        <v>0</v>
      </c>
      <c r="C11" s="147">
        <v>0</v>
      </c>
      <c r="D11" s="184" t="e">
        <f t="shared" si="0"/>
        <v>#DIV/0!</v>
      </c>
    </row>
    <row r="12" spans="1:7" ht="27.2" customHeight="1" x14ac:dyDescent="0.2">
      <c r="A12" s="145" t="s">
        <v>3</v>
      </c>
      <c r="B12" s="147">
        <v>318.2</v>
      </c>
      <c r="C12" s="147">
        <v>325.39999999999998</v>
      </c>
      <c r="D12" s="184">
        <f t="shared" si="0"/>
        <v>102.26272784412319</v>
      </c>
    </row>
    <row r="13" spans="1:7" ht="31.5" hidden="1" customHeight="1" x14ac:dyDescent="0.2">
      <c r="A13" s="145" t="s">
        <v>229</v>
      </c>
      <c r="B13" s="147">
        <v>0</v>
      </c>
      <c r="C13" s="147">
        <v>0</v>
      </c>
      <c r="D13" s="184"/>
    </row>
    <row r="14" spans="1:7" ht="24.95" hidden="1" customHeight="1" x14ac:dyDescent="0.2">
      <c r="A14" s="144" t="s">
        <v>94</v>
      </c>
      <c r="B14" s="148">
        <f>B15+B16+B17+B18</f>
        <v>0</v>
      </c>
      <c r="C14" s="148">
        <f>C15+C16+C17+C18</f>
        <v>0</v>
      </c>
      <c r="D14" s="184" t="e">
        <f t="shared" si="0"/>
        <v>#DIV/0!</v>
      </c>
    </row>
    <row r="15" spans="1:7" ht="27.2" hidden="1" customHeight="1" x14ac:dyDescent="0.2">
      <c r="A15" s="145" t="s">
        <v>114</v>
      </c>
      <c r="B15" s="147">
        <v>0</v>
      </c>
      <c r="C15" s="147">
        <v>0</v>
      </c>
      <c r="D15" s="184" t="e">
        <f t="shared" si="0"/>
        <v>#DIV/0!</v>
      </c>
    </row>
    <row r="16" spans="1:7" ht="15.2" hidden="1" customHeight="1" x14ac:dyDescent="0.2">
      <c r="A16" s="145" t="s">
        <v>109</v>
      </c>
      <c r="B16" s="147"/>
      <c r="C16" s="147"/>
      <c r="D16" s="184" t="e">
        <f t="shared" si="0"/>
        <v>#DIV/0!</v>
      </c>
    </row>
    <row r="17" spans="1:4" ht="15.2" hidden="1" customHeight="1" x14ac:dyDescent="0.2">
      <c r="A17" s="145" t="s">
        <v>110</v>
      </c>
      <c r="B17" s="147"/>
      <c r="C17" s="147"/>
      <c r="D17" s="184" t="e">
        <f t="shared" si="0"/>
        <v>#DIV/0!</v>
      </c>
    </row>
    <row r="18" spans="1:4" ht="15.2" hidden="1" customHeight="1" x14ac:dyDescent="0.2">
      <c r="A18" s="145" t="s">
        <v>96</v>
      </c>
      <c r="B18" s="147">
        <v>0</v>
      </c>
      <c r="C18" s="147">
        <v>0</v>
      </c>
      <c r="D18" s="184"/>
    </row>
    <row r="19" spans="1:4" s="142" customFormat="1" ht="20.65" customHeight="1" x14ac:dyDescent="0.2">
      <c r="A19" s="186" t="s">
        <v>174</v>
      </c>
      <c r="B19" s="133">
        <f>B20+B23+B24</f>
        <v>3.8</v>
      </c>
      <c r="C19" s="183">
        <f>C20+C23+C24</f>
        <v>2.2000000000000002</v>
      </c>
      <c r="D19" s="184">
        <f t="shared" ref="D19:D31" si="1">C19/B19%</f>
        <v>57.894736842105267</v>
      </c>
    </row>
    <row r="20" spans="1:4" ht="35.25" customHeight="1" x14ac:dyDescent="0.2">
      <c r="A20" s="187" t="s">
        <v>55</v>
      </c>
      <c r="B20" s="188">
        <f>B21</f>
        <v>3.8</v>
      </c>
      <c r="C20" s="188">
        <f>C21</f>
        <v>2.2000000000000002</v>
      </c>
      <c r="D20" s="184">
        <f t="shared" si="1"/>
        <v>57.894736842105267</v>
      </c>
    </row>
    <row r="21" spans="1:4" ht="50.25" customHeight="1" x14ac:dyDescent="0.2">
      <c r="A21" s="132" t="s">
        <v>56</v>
      </c>
      <c r="B21" s="147">
        <v>3.8</v>
      </c>
      <c r="C21" s="147">
        <v>2.2000000000000002</v>
      </c>
      <c r="D21" s="184">
        <f t="shared" si="1"/>
        <v>57.894736842105267</v>
      </c>
    </row>
    <row r="22" spans="1:4" ht="86.1" hidden="1" customHeight="1" x14ac:dyDescent="0.2">
      <c r="A22" s="132" t="s">
        <v>115</v>
      </c>
      <c r="B22" s="147">
        <v>0</v>
      </c>
      <c r="C22" s="147">
        <v>0</v>
      </c>
      <c r="D22" s="184" t="e">
        <f t="shared" si="1"/>
        <v>#DIV/0!</v>
      </c>
    </row>
    <row r="23" spans="1:4" s="142" customFormat="1" ht="32.25" hidden="1" customHeight="1" x14ac:dyDescent="0.2">
      <c r="A23" s="145" t="s">
        <v>208</v>
      </c>
      <c r="B23" s="147">
        <v>0</v>
      </c>
      <c r="C23" s="147">
        <v>0</v>
      </c>
      <c r="D23" s="184" t="e">
        <f t="shared" si="1"/>
        <v>#DIV/0!</v>
      </c>
    </row>
    <row r="24" spans="1:4" s="142" customFormat="1" ht="81.75" hidden="1" customHeight="1" x14ac:dyDescent="0.2">
      <c r="A24" s="145" t="s">
        <v>245</v>
      </c>
      <c r="B24" s="147">
        <v>0</v>
      </c>
      <c r="C24" s="147">
        <v>0</v>
      </c>
      <c r="D24" s="184" t="e">
        <f t="shared" si="1"/>
        <v>#DIV/0!</v>
      </c>
    </row>
    <row r="25" spans="1:4" ht="38.25" hidden="1" customHeight="1" x14ac:dyDescent="0.2">
      <c r="A25" s="182" t="s">
        <v>58</v>
      </c>
      <c r="B25" s="183">
        <f>B31</f>
        <v>0</v>
      </c>
      <c r="C25" s="183">
        <f>C31</f>
        <v>0</v>
      </c>
      <c r="D25" s="184" t="e">
        <f t="shared" si="1"/>
        <v>#DIV/0!</v>
      </c>
    </row>
    <row r="26" spans="1:4" ht="17.25" hidden="1" customHeight="1" x14ac:dyDescent="0.2">
      <c r="A26" s="149" t="s">
        <v>59</v>
      </c>
      <c r="B26" s="133">
        <v>0</v>
      </c>
      <c r="C26" s="133">
        <v>0</v>
      </c>
      <c r="D26" s="184" t="e">
        <f t="shared" si="1"/>
        <v>#DIV/0!</v>
      </c>
    </row>
    <row r="27" spans="1:4" ht="34.5" hidden="1" customHeight="1" x14ac:dyDescent="0.2">
      <c r="A27" s="149" t="s">
        <v>105</v>
      </c>
      <c r="B27" s="133">
        <v>0</v>
      </c>
      <c r="C27" s="133">
        <v>0</v>
      </c>
      <c r="D27" s="184" t="e">
        <f t="shared" si="1"/>
        <v>#DIV/0!</v>
      </c>
    </row>
    <row r="28" spans="1:4" ht="21" customHeight="1" x14ac:dyDescent="0.2">
      <c r="A28" s="149" t="s">
        <v>4</v>
      </c>
      <c r="B28" s="133">
        <f>B30+B29</f>
        <v>1899.6999999999998</v>
      </c>
      <c r="C28" s="133">
        <f>C30+C29</f>
        <v>85.4</v>
      </c>
      <c r="D28" s="184">
        <f t="shared" si="1"/>
        <v>4.4954466494709697</v>
      </c>
    </row>
    <row r="29" spans="1:4" ht="21" customHeight="1" x14ac:dyDescent="0.2">
      <c r="A29" s="132" t="s">
        <v>95</v>
      </c>
      <c r="B29" s="150">
        <v>108.6</v>
      </c>
      <c r="C29" s="150">
        <v>31.5</v>
      </c>
      <c r="D29" s="209">
        <f t="shared" si="1"/>
        <v>29.005524861878456</v>
      </c>
    </row>
    <row r="30" spans="1:4" ht="21.75" customHeight="1" x14ac:dyDescent="0.2">
      <c r="A30" s="132" t="s">
        <v>252</v>
      </c>
      <c r="B30" s="150">
        <v>1791.1</v>
      </c>
      <c r="C30" s="150">
        <v>53.9</v>
      </c>
      <c r="D30" s="184">
        <f>C30/B30%</f>
        <v>3.0093238791803922</v>
      </c>
    </row>
    <row r="31" spans="1:4" ht="24.2" hidden="1" customHeight="1" x14ac:dyDescent="0.2">
      <c r="A31" s="132" t="s">
        <v>61</v>
      </c>
      <c r="B31" s="146">
        <f>B32+B33+B34</f>
        <v>0</v>
      </c>
      <c r="C31" s="146">
        <f>C32+C33+C34</f>
        <v>0</v>
      </c>
      <c r="D31" s="184" t="e">
        <f t="shared" si="1"/>
        <v>#DIV/0!</v>
      </c>
    </row>
    <row r="32" spans="1:4" ht="36" hidden="1" customHeight="1" x14ac:dyDescent="0.2">
      <c r="A32" s="132" t="s">
        <v>195</v>
      </c>
      <c r="B32" s="133"/>
      <c r="C32" s="146">
        <v>0</v>
      </c>
      <c r="D32" s="184"/>
    </row>
    <row r="33" spans="1:4" ht="68.45" hidden="1" customHeight="1" x14ac:dyDescent="0.2">
      <c r="A33" s="132" t="s">
        <v>164</v>
      </c>
      <c r="B33" s="147"/>
      <c r="C33" s="147">
        <v>0</v>
      </c>
      <c r="D33" s="184"/>
    </row>
    <row r="34" spans="1:4" ht="33.75" hidden="1" customHeight="1" x14ac:dyDescent="0.2">
      <c r="A34" s="132" t="s">
        <v>165</v>
      </c>
      <c r="B34" s="147"/>
      <c r="C34" s="147">
        <v>0</v>
      </c>
      <c r="D34" s="184"/>
    </row>
    <row r="35" spans="1:4" ht="43.5" customHeight="1" x14ac:dyDescent="0.2">
      <c r="A35" s="186" t="s">
        <v>64</v>
      </c>
      <c r="B35" s="183">
        <f>B37+B38+B42</f>
        <v>13.2</v>
      </c>
      <c r="C35" s="183">
        <f>C37+C38+C42</f>
        <v>7.8999999999999995</v>
      </c>
      <c r="D35" s="184">
        <f>C35/B35%</f>
        <v>59.848484848484844</v>
      </c>
    </row>
    <row r="36" spans="1:4" ht="32.25" hidden="1" customHeight="1" x14ac:dyDescent="0.2">
      <c r="A36" s="186" t="s">
        <v>65</v>
      </c>
      <c r="B36" s="183">
        <f>B37</f>
        <v>0</v>
      </c>
      <c r="C36" s="183">
        <f>C37</f>
        <v>0</v>
      </c>
      <c r="D36" s="184" t="e">
        <f>C36/B36%</f>
        <v>#DIV/0!</v>
      </c>
    </row>
    <row r="37" spans="1:4" ht="62.25" hidden="1" customHeight="1" x14ac:dyDescent="0.2">
      <c r="A37" s="132" t="s">
        <v>260</v>
      </c>
      <c r="B37" s="150">
        <v>0</v>
      </c>
      <c r="C37" s="150">
        <v>0</v>
      </c>
      <c r="D37" s="184" t="e">
        <f>C37/B37%</f>
        <v>#DIV/0!</v>
      </c>
    </row>
    <row r="38" spans="1:4" ht="84" customHeight="1" x14ac:dyDescent="0.2">
      <c r="A38" s="186" t="s">
        <v>218</v>
      </c>
      <c r="B38" s="183">
        <f>B39+B40+B41</f>
        <v>13.2</v>
      </c>
      <c r="C38" s="183">
        <f>C39+C40+C41</f>
        <v>7.8999999999999995</v>
      </c>
      <c r="D38" s="184">
        <f>C38/B38%</f>
        <v>59.848484848484844</v>
      </c>
    </row>
    <row r="39" spans="1:4" ht="62.25" customHeight="1" x14ac:dyDescent="0.2">
      <c r="A39" s="132" t="s">
        <v>259</v>
      </c>
      <c r="B39" s="147">
        <v>4.5999999999999996</v>
      </c>
      <c r="C39" s="147">
        <v>2.8</v>
      </c>
      <c r="D39" s="184">
        <f>C39/B39%</f>
        <v>60.869565217391305</v>
      </c>
    </row>
    <row r="40" spans="1:4" ht="66.75" hidden="1" customHeight="1" x14ac:dyDescent="0.2">
      <c r="A40" s="132" t="s">
        <v>171</v>
      </c>
      <c r="B40" s="151">
        <v>0</v>
      </c>
      <c r="C40" s="147">
        <v>0</v>
      </c>
      <c r="D40" s="184">
        <v>0</v>
      </c>
    </row>
    <row r="41" spans="1:4" ht="63.75" customHeight="1" x14ac:dyDescent="0.2">
      <c r="A41" s="132" t="s">
        <v>219</v>
      </c>
      <c r="B41" s="147">
        <v>8.6</v>
      </c>
      <c r="C41" s="147">
        <v>5.0999999999999996</v>
      </c>
      <c r="D41" s="184">
        <f t="shared" ref="D41:D74" si="2">C41/B41%</f>
        <v>59.302325581395351</v>
      </c>
    </row>
    <row r="42" spans="1:4" ht="48.75" hidden="1" customHeight="1" x14ac:dyDescent="0.2">
      <c r="A42" s="132" t="s">
        <v>172</v>
      </c>
      <c r="B42" s="147">
        <v>0</v>
      </c>
      <c r="C42" s="147">
        <v>0</v>
      </c>
      <c r="D42" s="184" t="e">
        <f t="shared" si="2"/>
        <v>#DIV/0!</v>
      </c>
    </row>
    <row r="43" spans="1:4" s="142" customFormat="1" ht="31.7" hidden="1" customHeight="1" x14ac:dyDescent="0.2">
      <c r="A43" s="182" t="s">
        <v>67</v>
      </c>
      <c r="B43" s="183">
        <f>B44</f>
        <v>0</v>
      </c>
      <c r="C43" s="183">
        <f>C44</f>
        <v>0</v>
      </c>
      <c r="D43" s="184" t="e">
        <f t="shared" si="2"/>
        <v>#DIV/0!</v>
      </c>
    </row>
    <row r="44" spans="1:4" s="142" customFormat="1" ht="35.25" hidden="1" customHeight="1" x14ac:dyDescent="0.2">
      <c r="A44" s="145" t="s">
        <v>5</v>
      </c>
      <c r="B44" s="150">
        <v>0</v>
      </c>
      <c r="C44" s="150">
        <v>0</v>
      </c>
      <c r="D44" s="184" t="e">
        <f t="shared" si="2"/>
        <v>#DIV/0!</v>
      </c>
    </row>
    <row r="45" spans="1:4" s="152" customFormat="1" ht="35.25" hidden="1" customHeight="1" x14ac:dyDescent="0.2">
      <c r="A45" s="182" t="s">
        <v>220</v>
      </c>
      <c r="B45" s="183">
        <f>B46+B47</f>
        <v>0</v>
      </c>
      <c r="C45" s="183">
        <f>C46+C47</f>
        <v>0</v>
      </c>
      <c r="D45" s="184" t="e">
        <f t="shared" si="2"/>
        <v>#DIV/0!</v>
      </c>
    </row>
    <row r="46" spans="1:4" s="152" customFormat="1" ht="35.25" hidden="1" customHeight="1" x14ac:dyDescent="0.2">
      <c r="A46" s="153" t="s">
        <v>230</v>
      </c>
      <c r="B46" s="146"/>
      <c r="C46" s="146"/>
      <c r="D46" s="184" t="e">
        <f t="shared" si="2"/>
        <v>#DIV/0!</v>
      </c>
    </row>
    <row r="47" spans="1:4" ht="38.25" hidden="1" customHeight="1" x14ac:dyDescent="0.2">
      <c r="A47" s="154" t="s">
        <v>209</v>
      </c>
      <c r="B47" s="150">
        <v>0</v>
      </c>
      <c r="C47" s="150">
        <v>0</v>
      </c>
      <c r="D47" s="184" t="e">
        <f t="shared" si="2"/>
        <v>#DIV/0!</v>
      </c>
    </row>
    <row r="48" spans="1:4" ht="35.25" customHeight="1" x14ac:dyDescent="0.2">
      <c r="A48" s="182" t="s">
        <v>253</v>
      </c>
      <c r="B48" s="183">
        <f>B49+B50+B51+B52</f>
        <v>0</v>
      </c>
      <c r="C48" s="183">
        <f>C49+C50+C51+C52</f>
        <v>0</v>
      </c>
      <c r="D48" s="184">
        <v>0</v>
      </c>
    </row>
    <row r="49" spans="1:4" ht="106.5" hidden="1" customHeight="1" x14ac:dyDescent="0.2">
      <c r="A49" s="145" t="s">
        <v>210</v>
      </c>
      <c r="B49" s="146">
        <v>0</v>
      </c>
      <c r="C49" s="146">
        <v>0</v>
      </c>
      <c r="D49" s="184" t="e">
        <f t="shared" si="2"/>
        <v>#DIV/0!</v>
      </c>
    </row>
    <row r="50" spans="1:4" ht="85.35" hidden="1" customHeight="1" x14ac:dyDescent="0.2">
      <c r="A50" s="145" t="s">
        <v>241</v>
      </c>
      <c r="B50" s="146">
        <v>0</v>
      </c>
      <c r="C50" s="146">
        <v>0</v>
      </c>
      <c r="D50" s="184" t="e">
        <f t="shared" si="2"/>
        <v>#DIV/0!</v>
      </c>
    </row>
    <row r="51" spans="1:4" ht="36.75" customHeight="1" x14ac:dyDescent="0.2">
      <c r="A51" s="145" t="s">
        <v>254</v>
      </c>
      <c r="B51" s="150">
        <v>0</v>
      </c>
      <c r="C51" s="150">
        <v>0</v>
      </c>
      <c r="D51" s="184">
        <v>0</v>
      </c>
    </row>
    <row r="52" spans="1:4" ht="55.15" hidden="1" customHeight="1" x14ac:dyDescent="0.2">
      <c r="A52" s="145" t="s">
        <v>183</v>
      </c>
      <c r="B52" s="150">
        <v>0</v>
      </c>
      <c r="C52" s="150">
        <v>0</v>
      </c>
      <c r="D52" s="184" t="e">
        <f t="shared" si="2"/>
        <v>#DIV/0!</v>
      </c>
    </row>
    <row r="53" spans="1:4" ht="30.2" customHeight="1" x14ac:dyDescent="0.2">
      <c r="A53" s="182" t="s">
        <v>71</v>
      </c>
      <c r="B53" s="183">
        <f>B54+B55+B57+B58+B63+B64+B66+B68+B70+B74</f>
        <v>15</v>
      </c>
      <c r="C53" s="183">
        <f>C54+C55+C57+C58+C63+C64+C66+C68+C70+C74</f>
        <v>18.100000000000001</v>
      </c>
      <c r="D53" s="184">
        <f t="shared" si="2"/>
        <v>120.66666666666669</v>
      </c>
    </row>
    <row r="54" spans="1:4" ht="11.25" hidden="1" customHeight="1" x14ac:dyDescent="0.2">
      <c r="A54" s="144" t="s">
        <v>242</v>
      </c>
      <c r="B54" s="133"/>
      <c r="C54" s="133">
        <v>0</v>
      </c>
      <c r="D54" s="184" t="e">
        <f t="shared" si="2"/>
        <v>#DIV/0!</v>
      </c>
    </row>
    <row r="55" spans="1:4" ht="18.75" hidden="1" customHeight="1" x14ac:dyDescent="0.2">
      <c r="A55" s="182" t="s">
        <v>211</v>
      </c>
      <c r="B55" s="183">
        <f>B56</f>
        <v>0</v>
      </c>
      <c r="C55" s="183">
        <f>C56</f>
        <v>0</v>
      </c>
      <c r="D55" s="184" t="e">
        <f t="shared" si="2"/>
        <v>#DIV/0!</v>
      </c>
    </row>
    <row r="56" spans="1:4" ht="18" hidden="1" customHeight="1" x14ac:dyDescent="0.2">
      <c r="A56" s="155" t="s">
        <v>246</v>
      </c>
      <c r="B56" s="133"/>
      <c r="C56" s="147"/>
      <c r="D56" s="184" t="e">
        <f t="shared" si="2"/>
        <v>#DIV/0!</v>
      </c>
    </row>
    <row r="57" spans="1:4" ht="12" hidden="1" customHeight="1" x14ac:dyDescent="0.2">
      <c r="A57" s="156" t="s">
        <v>250</v>
      </c>
      <c r="B57" s="133">
        <v>0</v>
      </c>
      <c r="C57" s="148">
        <v>0</v>
      </c>
      <c r="D57" s="184" t="e">
        <f t="shared" si="2"/>
        <v>#DIV/0!</v>
      </c>
    </row>
    <row r="58" spans="1:4" ht="25.5" hidden="1" customHeight="1" x14ac:dyDescent="0.2">
      <c r="A58" s="182" t="s">
        <v>212</v>
      </c>
      <c r="B58" s="183">
        <f>B60+B62</f>
        <v>0</v>
      </c>
      <c r="C58" s="183">
        <f>C60+C62</f>
        <v>0</v>
      </c>
      <c r="D58" s="184" t="e">
        <f t="shared" si="2"/>
        <v>#DIV/0!</v>
      </c>
    </row>
    <row r="59" spans="1:4" ht="25.5" hidden="1" customHeight="1" x14ac:dyDescent="0.2">
      <c r="A59" s="145" t="s">
        <v>175</v>
      </c>
      <c r="B59" s="133">
        <v>0</v>
      </c>
      <c r="C59" s="147">
        <v>0</v>
      </c>
      <c r="D59" s="184" t="e">
        <f t="shared" si="2"/>
        <v>#DIV/0!</v>
      </c>
    </row>
    <row r="60" spans="1:4" ht="26.25" hidden="1" customHeight="1" x14ac:dyDescent="0.2">
      <c r="A60" s="145" t="s">
        <v>176</v>
      </c>
      <c r="B60" s="133">
        <v>0</v>
      </c>
      <c r="C60" s="148">
        <v>0</v>
      </c>
      <c r="D60" s="184" t="e">
        <f t="shared" si="2"/>
        <v>#DIV/0!</v>
      </c>
    </row>
    <row r="61" spans="1:4" ht="26.25" hidden="1" customHeight="1" x14ac:dyDescent="0.2">
      <c r="A61" s="145" t="s">
        <v>176</v>
      </c>
      <c r="B61" s="133">
        <v>0</v>
      </c>
      <c r="C61" s="147">
        <v>0</v>
      </c>
      <c r="D61" s="184" t="e">
        <f t="shared" si="2"/>
        <v>#DIV/0!</v>
      </c>
    </row>
    <row r="62" spans="1:4" ht="11.25" hidden="1" customHeight="1" x14ac:dyDescent="0.2">
      <c r="A62" s="145" t="s">
        <v>177</v>
      </c>
      <c r="B62" s="146">
        <v>0</v>
      </c>
      <c r="C62" s="146">
        <v>0</v>
      </c>
      <c r="D62" s="184" t="e">
        <f t="shared" si="2"/>
        <v>#DIV/0!</v>
      </c>
    </row>
    <row r="63" spans="1:4" ht="110.25" customHeight="1" x14ac:dyDescent="0.2">
      <c r="A63" s="153" t="s">
        <v>263</v>
      </c>
      <c r="B63" s="146">
        <v>10</v>
      </c>
      <c r="C63" s="146">
        <v>10</v>
      </c>
      <c r="D63" s="184">
        <f t="shared" si="2"/>
        <v>100</v>
      </c>
    </row>
    <row r="64" spans="1:4" ht="48.6" hidden="1" customHeight="1" x14ac:dyDescent="0.2">
      <c r="A64" s="186" t="s">
        <v>213</v>
      </c>
      <c r="B64" s="183">
        <f>B65</f>
        <v>0</v>
      </c>
      <c r="C64" s="183">
        <f>C65</f>
        <v>0</v>
      </c>
      <c r="D64" s="184" t="e">
        <f t="shared" si="2"/>
        <v>#DIV/0!</v>
      </c>
    </row>
    <row r="65" spans="1:5" ht="72" hidden="1" customHeight="1" x14ac:dyDescent="0.2">
      <c r="A65" s="157" t="s">
        <v>224</v>
      </c>
      <c r="B65" s="146"/>
      <c r="C65" s="146"/>
      <c r="D65" s="184" t="e">
        <f t="shared" si="2"/>
        <v>#DIV/0!</v>
      </c>
    </row>
    <row r="66" spans="1:5" ht="48.6" hidden="1" customHeight="1" x14ac:dyDescent="0.2">
      <c r="A66" s="158" t="s">
        <v>231</v>
      </c>
      <c r="B66" s="148">
        <f>B67</f>
        <v>0</v>
      </c>
      <c r="C66" s="148">
        <f>C67</f>
        <v>0</v>
      </c>
      <c r="D66" s="184" t="e">
        <f t="shared" si="2"/>
        <v>#DIV/0!</v>
      </c>
    </row>
    <row r="67" spans="1:5" ht="52.5" hidden="1" customHeight="1" x14ac:dyDescent="0.2">
      <c r="A67" s="159" t="s">
        <v>232</v>
      </c>
      <c r="B67" s="146">
        <v>0</v>
      </c>
      <c r="C67" s="146">
        <v>0</v>
      </c>
      <c r="D67" s="184" t="e">
        <f t="shared" si="2"/>
        <v>#DIV/0!</v>
      </c>
    </row>
    <row r="68" spans="1:5" ht="48" hidden="1" customHeight="1" x14ac:dyDescent="0.2">
      <c r="A68" s="160" t="s">
        <v>235</v>
      </c>
      <c r="B68" s="133">
        <f>B69</f>
        <v>0</v>
      </c>
      <c r="C68" s="133">
        <f>C69</f>
        <v>0</v>
      </c>
      <c r="D68" s="184" t="e">
        <f t="shared" si="2"/>
        <v>#DIV/0!</v>
      </c>
    </row>
    <row r="69" spans="1:5" ht="48" hidden="1" customHeight="1" x14ac:dyDescent="0.2">
      <c r="A69" s="161" t="s">
        <v>236</v>
      </c>
      <c r="B69" s="146">
        <v>0</v>
      </c>
      <c r="C69" s="146">
        <v>0</v>
      </c>
      <c r="D69" s="184" t="e">
        <f t="shared" si="2"/>
        <v>#DIV/0!</v>
      </c>
    </row>
    <row r="70" spans="1:5" ht="40.5" hidden="1" customHeight="1" x14ac:dyDescent="0.2">
      <c r="A70" s="182" t="s">
        <v>72</v>
      </c>
      <c r="B70" s="183">
        <f>B71</f>
        <v>0</v>
      </c>
      <c r="C70" s="183">
        <f>C71</f>
        <v>0</v>
      </c>
      <c r="D70" s="184" t="e">
        <f t="shared" si="2"/>
        <v>#DIV/0!</v>
      </c>
    </row>
    <row r="71" spans="1:5" ht="32.25" hidden="1" customHeight="1" x14ac:dyDescent="0.2">
      <c r="A71" s="132" t="s">
        <v>73</v>
      </c>
      <c r="B71" s="147"/>
      <c r="C71" s="147"/>
      <c r="D71" s="184" t="e">
        <f t="shared" si="2"/>
        <v>#DIV/0!</v>
      </c>
    </row>
    <row r="72" spans="1:5" ht="19.149999999999999" hidden="1" customHeight="1" x14ac:dyDescent="0.2">
      <c r="A72" s="186" t="s">
        <v>180</v>
      </c>
      <c r="B72" s="185">
        <f>B73+B74</f>
        <v>5</v>
      </c>
      <c r="C72" s="185">
        <f>C73+C74</f>
        <v>8.1</v>
      </c>
      <c r="D72" s="184">
        <f t="shared" si="2"/>
        <v>161.99999999999997</v>
      </c>
    </row>
    <row r="73" spans="1:5" ht="36.75" hidden="1" customHeight="1" x14ac:dyDescent="0.2">
      <c r="A73" s="132" t="s">
        <v>181</v>
      </c>
      <c r="B73" s="134">
        <v>0</v>
      </c>
      <c r="C73" s="134">
        <v>0</v>
      </c>
      <c r="D73" s="184" t="e">
        <f t="shared" si="2"/>
        <v>#DIV/0!</v>
      </c>
      <c r="E73" s="162"/>
    </row>
    <row r="74" spans="1:5" ht="50.25" customHeight="1" x14ac:dyDescent="0.2">
      <c r="A74" s="132" t="s">
        <v>264</v>
      </c>
      <c r="B74" s="134">
        <v>5</v>
      </c>
      <c r="C74" s="134">
        <v>8.1</v>
      </c>
      <c r="D74" s="184">
        <f t="shared" si="2"/>
        <v>161.99999999999997</v>
      </c>
    </row>
    <row r="75" spans="1:5" ht="21.75" customHeight="1" x14ac:dyDescent="0.2">
      <c r="A75" s="191" t="s">
        <v>74</v>
      </c>
      <c r="B75" s="185">
        <f>B77+B119+B127</f>
        <v>3627.2</v>
      </c>
      <c r="C75" s="185">
        <f>C78+C119+C127</f>
        <v>2354.9</v>
      </c>
      <c r="D75" s="184">
        <f t="shared" ref="D75:D106" si="3">C75/B75%</f>
        <v>64.923356859285406</v>
      </c>
    </row>
    <row r="76" spans="1:5" ht="36.75" customHeight="1" x14ac:dyDescent="0.2">
      <c r="A76" s="191" t="s">
        <v>75</v>
      </c>
      <c r="B76" s="183">
        <f>B75</f>
        <v>3627.2</v>
      </c>
      <c r="C76" s="183">
        <f>C77+C84+C95+C119</f>
        <v>2023.7</v>
      </c>
      <c r="D76" s="184">
        <f t="shared" si="3"/>
        <v>55.792346713718572</v>
      </c>
    </row>
    <row r="77" spans="1:5" ht="46.35" customHeight="1" x14ac:dyDescent="0.2">
      <c r="A77" s="192" t="s">
        <v>155</v>
      </c>
      <c r="B77" s="183">
        <f>B79+B80+B82</f>
        <v>3033.7</v>
      </c>
      <c r="C77" s="183">
        <f>C79+C80+C82</f>
        <v>1984.5</v>
      </c>
      <c r="D77" s="184">
        <f t="shared" si="3"/>
        <v>65.415169594884134</v>
      </c>
    </row>
    <row r="78" spans="1:5" ht="33.75" customHeight="1" x14ac:dyDescent="0.2">
      <c r="A78" s="191" t="s">
        <v>204</v>
      </c>
      <c r="B78" s="185">
        <f>B79</f>
        <v>3033.7</v>
      </c>
      <c r="C78" s="185">
        <f>C79</f>
        <v>1984.5</v>
      </c>
      <c r="D78" s="184">
        <f t="shared" si="3"/>
        <v>65.415169594884134</v>
      </c>
    </row>
    <row r="79" spans="1:5" s="163" customFormat="1" ht="30.75" customHeight="1" x14ac:dyDescent="0.2">
      <c r="A79" s="132" t="s">
        <v>156</v>
      </c>
      <c r="B79" s="147">
        <v>3033.7</v>
      </c>
      <c r="C79" s="147">
        <v>1984.5</v>
      </c>
      <c r="D79" s="184">
        <f t="shared" si="3"/>
        <v>65.415169594884134</v>
      </c>
    </row>
    <row r="80" spans="1:5" s="163" customFormat="1" ht="36.75" hidden="1" customHeight="1" x14ac:dyDescent="0.2">
      <c r="A80" s="193" t="s">
        <v>207</v>
      </c>
      <c r="B80" s="185">
        <f>B81</f>
        <v>0</v>
      </c>
      <c r="C80" s="185">
        <f>C81</f>
        <v>0</v>
      </c>
      <c r="D80" s="184" t="e">
        <f t="shared" si="3"/>
        <v>#DIV/0!</v>
      </c>
    </row>
    <row r="81" spans="1:4" s="163" customFormat="1" ht="33.75" hidden="1" customHeight="1" x14ac:dyDescent="0.2">
      <c r="A81" s="164" t="s">
        <v>100</v>
      </c>
      <c r="B81" s="147">
        <v>0</v>
      </c>
      <c r="C81" s="147">
        <v>0</v>
      </c>
      <c r="D81" s="184" t="e">
        <f t="shared" si="3"/>
        <v>#DIV/0!</v>
      </c>
    </row>
    <row r="82" spans="1:4" s="163" customFormat="1" ht="65.25" hidden="1" customHeight="1" x14ac:dyDescent="0.2">
      <c r="A82" s="149" t="s">
        <v>227</v>
      </c>
      <c r="B82" s="148">
        <f>B83</f>
        <v>0</v>
      </c>
      <c r="C82" s="148">
        <f>C83</f>
        <v>0</v>
      </c>
      <c r="D82" s="184"/>
    </row>
    <row r="83" spans="1:4" s="163" customFormat="1" ht="37.5" hidden="1" customHeight="1" x14ac:dyDescent="0.2">
      <c r="A83" s="132" t="s">
        <v>228</v>
      </c>
      <c r="B83" s="147">
        <v>0</v>
      </c>
      <c r="C83" s="147">
        <v>0</v>
      </c>
      <c r="D83" s="184"/>
    </row>
    <row r="84" spans="1:4" s="163" customFormat="1" ht="44.1" hidden="1" customHeight="1" x14ac:dyDescent="0.2">
      <c r="A84" s="194" t="s">
        <v>117</v>
      </c>
      <c r="B84" s="185">
        <f>B86+B87+B88+B89+B90+B91+B92+B93+B94</f>
        <v>0</v>
      </c>
      <c r="C84" s="185">
        <f>C86+C87+C88+C89+C90+C91+C92+C93+C94</f>
        <v>0</v>
      </c>
      <c r="D84" s="184" t="e">
        <f t="shared" si="3"/>
        <v>#DIV/0!</v>
      </c>
    </row>
    <row r="85" spans="1:4" s="163" customFormat="1" ht="48" hidden="1" customHeight="1" x14ac:dyDescent="0.2">
      <c r="A85" s="132"/>
      <c r="B85" s="147"/>
      <c r="C85" s="147"/>
      <c r="D85" s="184" t="e">
        <f t="shared" si="3"/>
        <v>#DIV/0!</v>
      </c>
    </row>
    <row r="86" spans="1:4" s="163" customFormat="1" ht="33" hidden="1" customHeight="1" x14ac:dyDescent="0.2">
      <c r="A86" s="132" t="s">
        <v>144</v>
      </c>
      <c r="B86" s="147">
        <v>0</v>
      </c>
      <c r="C86" s="147">
        <v>0</v>
      </c>
      <c r="D86" s="184" t="e">
        <f t="shared" si="3"/>
        <v>#DIV/0!</v>
      </c>
    </row>
    <row r="87" spans="1:4" s="163" customFormat="1" ht="51.75" hidden="1" customHeight="1" x14ac:dyDescent="0.2">
      <c r="A87" s="132" t="s">
        <v>157</v>
      </c>
      <c r="B87" s="147">
        <v>0</v>
      </c>
      <c r="C87" s="147">
        <v>0</v>
      </c>
      <c r="D87" s="184" t="e">
        <f t="shared" si="3"/>
        <v>#DIV/0!</v>
      </c>
    </row>
    <row r="88" spans="1:4" s="163" customFormat="1" ht="39.75" hidden="1" customHeight="1" x14ac:dyDescent="0.2">
      <c r="A88" s="132" t="s">
        <v>202</v>
      </c>
      <c r="B88" s="147"/>
      <c r="C88" s="147"/>
      <c r="D88" s="184"/>
    </row>
    <row r="89" spans="1:4" s="163" customFormat="1" ht="34.5" hidden="1" customHeight="1" x14ac:dyDescent="0.2">
      <c r="A89" s="132" t="s">
        <v>247</v>
      </c>
      <c r="B89" s="147">
        <v>0</v>
      </c>
      <c r="C89" s="147">
        <v>0</v>
      </c>
      <c r="D89" s="184" t="e">
        <f t="shared" si="3"/>
        <v>#DIV/0!</v>
      </c>
    </row>
    <row r="90" spans="1:4" s="163" customFormat="1" ht="94.5" hidden="1" customHeight="1" x14ac:dyDescent="0.2">
      <c r="A90" s="132" t="s">
        <v>225</v>
      </c>
      <c r="B90" s="147"/>
      <c r="C90" s="147"/>
      <c r="D90" s="184"/>
    </row>
    <row r="91" spans="1:4" s="163" customFormat="1" ht="67.5" hidden="1" customHeight="1" x14ac:dyDescent="0.2">
      <c r="A91" s="132" t="s">
        <v>226</v>
      </c>
      <c r="B91" s="147"/>
      <c r="C91" s="147"/>
      <c r="D91" s="184"/>
    </row>
    <row r="92" spans="1:4" s="163" customFormat="1" ht="41.1" hidden="1" customHeight="1" x14ac:dyDescent="0.2">
      <c r="A92" s="132" t="s">
        <v>203</v>
      </c>
      <c r="B92" s="147"/>
      <c r="C92" s="147"/>
      <c r="D92" s="184"/>
    </row>
    <row r="93" spans="1:4" s="163" customFormat="1" ht="77.849999999999994" hidden="1" customHeight="1" x14ac:dyDescent="0.2">
      <c r="A93" s="132" t="s">
        <v>248</v>
      </c>
      <c r="B93" s="147">
        <v>0</v>
      </c>
      <c r="C93" s="147">
        <v>0</v>
      </c>
      <c r="D93" s="184" t="e">
        <f t="shared" si="3"/>
        <v>#DIV/0!</v>
      </c>
    </row>
    <row r="94" spans="1:4" s="163" customFormat="1" ht="21.75" hidden="1" customHeight="1" x14ac:dyDescent="0.2">
      <c r="A94" s="132" t="s">
        <v>184</v>
      </c>
      <c r="B94" s="147">
        <v>0</v>
      </c>
      <c r="C94" s="147">
        <v>0</v>
      </c>
      <c r="D94" s="184" t="e">
        <f t="shared" si="3"/>
        <v>#DIV/0!</v>
      </c>
    </row>
    <row r="95" spans="1:4" ht="39" hidden="1" customHeight="1" x14ac:dyDescent="0.2">
      <c r="A95" s="186" t="s">
        <v>130</v>
      </c>
      <c r="B95" s="183">
        <f>B96+B98+B99+B100+B101+B102+B103+B104+B105+B106+B107+B108+B109+B110+B111+B112+B113+B114+B115+B116+B117</f>
        <v>0</v>
      </c>
      <c r="C95" s="183">
        <f>C96+C98+C99+C100+C101+C102+C103+C104+C105+C106+C107+C108+C109+C110+C111+C112+C113+C114+C115+C116+C117</f>
        <v>0</v>
      </c>
      <c r="D95" s="184" t="e">
        <f t="shared" si="3"/>
        <v>#DIV/0!</v>
      </c>
    </row>
    <row r="96" spans="1:4" ht="35.25" hidden="1" customHeight="1" x14ac:dyDescent="0.2">
      <c r="A96" s="165" t="s">
        <v>166</v>
      </c>
      <c r="B96" s="146">
        <v>0</v>
      </c>
      <c r="C96" s="146">
        <v>0</v>
      </c>
      <c r="D96" s="184" t="e">
        <f t="shared" si="3"/>
        <v>#DIV/0!</v>
      </c>
    </row>
    <row r="97" spans="1:4" ht="42.75" hidden="1" customHeight="1" x14ac:dyDescent="0.2">
      <c r="A97" s="165" t="s">
        <v>178</v>
      </c>
      <c r="B97" s="146">
        <v>0</v>
      </c>
      <c r="C97" s="146">
        <v>0</v>
      </c>
      <c r="D97" s="184" t="e">
        <f t="shared" si="3"/>
        <v>#DIV/0!</v>
      </c>
    </row>
    <row r="98" spans="1:4" ht="33" hidden="1" customHeight="1" x14ac:dyDescent="0.2">
      <c r="A98" s="154" t="s">
        <v>158</v>
      </c>
      <c r="B98" s="147">
        <v>0</v>
      </c>
      <c r="C98" s="147">
        <v>0</v>
      </c>
      <c r="D98" s="184" t="e">
        <f t="shared" si="3"/>
        <v>#DIV/0!</v>
      </c>
    </row>
    <row r="99" spans="1:4" ht="53.25" hidden="1" customHeight="1" x14ac:dyDescent="0.2">
      <c r="A99" s="154" t="s">
        <v>214</v>
      </c>
      <c r="B99" s="147">
        <v>0</v>
      </c>
      <c r="C99" s="147">
        <v>0</v>
      </c>
      <c r="D99" s="184"/>
    </row>
    <row r="100" spans="1:4" ht="53.25" hidden="1" customHeight="1" x14ac:dyDescent="0.2">
      <c r="A100" s="154" t="s">
        <v>221</v>
      </c>
      <c r="B100" s="147">
        <v>0</v>
      </c>
      <c r="C100" s="147">
        <v>0</v>
      </c>
      <c r="D100" s="184"/>
    </row>
    <row r="101" spans="1:4" ht="72.75" hidden="1" customHeight="1" x14ac:dyDescent="0.2">
      <c r="A101" s="166" t="s">
        <v>167</v>
      </c>
      <c r="B101" s="147">
        <v>0</v>
      </c>
      <c r="C101" s="151">
        <v>0</v>
      </c>
      <c r="D101" s="184" t="e">
        <f t="shared" si="3"/>
        <v>#DIV/0!</v>
      </c>
    </row>
    <row r="102" spans="1:4" ht="56.25" hidden="1" customHeight="1" x14ac:dyDescent="0.2">
      <c r="A102" s="154" t="s">
        <v>159</v>
      </c>
      <c r="B102" s="147">
        <v>0</v>
      </c>
      <c r="C102" s="147">
        <v>0</v>
      </c>
      <c r="D102" s="184" t="e">
        <f t="shared" si="3"/>
        <v>#DIV/0!</v>
      </c>
    </row>
    <row r="103" spans="1:4" s="168" customFormat="1" ht="51.75" hidden="1" customHeight="1" x14ac:dyDescent="0.2">
      <c r="A103" s="167" t="s">
        <v>168</v>
      </c>
      <c r="B103" s="147">
        <v>0</v>
      </c>
      <c r="C103" s="147">
        <v>0</v>
      </c>
      <c r="D103" s="184" t="e">
        <f t="shared" si="3"/>
        <v>#DIV/0!</v>
      </c>
    </row>
    <row r="104" spans="1:4" ht="36" hidden="1" customHeight="1" x14ac:dyDescent="0.2">
      <c r="A104" s="132" t="s">
        <v>103</v>
      </c>
      <c r="B104" s="147">
        <v>0</v>
      </c>
      <c r="C104" s="147">
        <v>0</v>
      </c>
      <c r="D104" s="184"/>
    </row>
    <row r="105" spans="1:4" ht="48" hidden="1" customHeight="1" x14ac:dyDescent="0.2">
      <c r="A105" s="132" t="s">
        <v>116</v>
      </c>
      <c r="B105" s="147">
        <v>0</v>
      </c>
      <c r="C105" s="147">
        <v>0</v>
      </c>
      <c r="D105" s="184" t="e">
        <f t="shared" si="3"/>
        <v>#DIV/0!</v>
      </c>
    </row>
    <row r="106" spans="1:4" ht="36" hidden="1" customHeight="1" x14ac:dyDescent="0.2">
      <c r="A106" s="132" t="s">
        <v>185</v>
      </c>
      <c r="B106" s="147">
        <v>0</v>
      </c>
      <c r="C106" s="147">
        <v>0</v>
      </c>
      <c r="D106" s="184" t="e">
        <f t="shared" si="3"/>
        <v>#DIV/0!</v>
      </c>
    </row>
    <row r="107" spans="1:4" ht="66" hidden="1" customHeight="1" x14ac:dyDescent="0.2">
      <c r="A107" s="154" t="s">
        <v>160</v>
      </c>
      <c r="B107" s="147">
        <v>0</v>
      </c>
      <c r="C107" s="147">
        <v>0</v>
      </c>
      <c r="D107" s="184"/>
    </row>
    <row r="108" spans="1:4" ht="56.25" hidden="1" customHeight="1" x14ac:dyDescent="0.2">
      <c r="A108" s="154" t="s">
        <v>161</v>
      </c>
      <c r="B108" s="147">
        <v>0</v>
      </c>
      <c r="C108" s="147">
        <v>0</v>
      </c>
      <c r="D108" s="184"/>
    </row>
    <row r="109" spans="1:4" ht="74.25" hidden="1" customHeight="1" x14ac:dyDescent="0.2">
      <c r="A109" s="132" t="s">
        <v>162</v>
      </c>
      <c r="B109" s="147">
        <v>0</v>
      </c>
      <c r="C109" s="147">
        <v>0</v>
      </c>
      <c r="D109" s="184"/>
    </row>
    <row r="110" spans="1:4" ht="84" hidden="1" customHeight="1" x14ac:dyDescent="0.2">
      <c r="A110" s="169" t="s">
        <v>169</v>
      </c>
      <c r="B110" s="147">
        <v>0</v>
      </c>
      <c r="C110" s="147">
        <v>0</v>
      </c>
      <c r="D110" s="184" t="e">
        <f t="shared" ref="D110:D126" si="4">C110/B110%</f>
        <v>#DIV/0!</v>
      </c>
    </row>
    <row r="111" spans="1:4" ht="53.25" hidden="1" customHeight="1" x14ac:dyDescent="0.2">
      <c r="A111" s="169" t="s">
        <v>215</v>
      </c>
      <c r="B111" s="147">
        <v>0</v>
      </c>
      <c r="C111" s="147">
        <v>0</v>
      </c>
      <c r="D111" s="184"/>
    </row>
    <row r="112" spans="1:4" ht="99" hidden="1" customHeight="1" x14ac:dyDescent="0.2">
      <c r="A112" s="157" t="s">
        <v>186</v>
      </c>
      <c r="B112" s="147">
        <v>0</v>
      </c>
      <c r="C112" s="147">
        <v>0</v>
      </c>
      <c r="D112" s="184" t="e">
        <f t="shared" si="4"/>
        <v>#DIV/0!</v>
      </c>
    </row>
    <row r="113" spans="1:4" ht="66" hidden="1" customHeight="1" x14ac:dyDescent="0.2">
      <c r="A113" s="157" t="s">
        <v>233</v>
      </c>
      <c r="B113" s="147">
        <v>0</v>
      </c>
      <c r="C113" s="147">
        <v>0</v>
      </c>
      <c r="D113" s="184" t="e">
        <f t="shared" si="4"/>
        <v>#DIV/0!</v>
      </c>
    </row>
    <row r="114" spans="1:4" ht="40.5" hidden="1" customHeight="1" x14ac:dyDescent="0.2">
      <c r="A114" s="157" t="s">
        <v>237</v>
      </c>
      <c r="B114" s="147">
        <v>0</v>
      </c>
      <c r="C114" s="147">
        <v>0</v>
      </c>
      <c r="D114" s="184"/>
    </row>
    <row r="115" spans="1:4" ht="69.75" hidden="1" customHeight="1" x14ac:dyDescent="0.2">
      <c r="A115" s="157" t="s">
        <v>234</v>
      </c>
      <c r="B115" s="147">
        <v>0</v>
      </c>
      <c r="C115" s="147">
        <v>0</v>
      </c>
      <c r="D115" s="184" t="e">
        <f t="shared" si="4"/>
        <v>#DIV/0!</v>
      </c>
    </row>
    <row r="116" spans="1:4" ht="93" hidden="1" customHeight="1" x14ac:dyDescent="0.2">
      <c r="A116" s="157" t="s">
        <v>249</v>
      </c>
      <c r="B116" s="147">
        <v>0</v>
      </c>
      <c r="C116" s="147">
        <v>0</v>
      </c>
      <c r="D116" s="184" t="e">
        <f t="shared" si="4"/>
        <v>#DIV/0!</v>
      </c>
    </row>
    <row r="117" spans="1:4" ht="27.95" hidden="1" customHeight="1" x14ac:dyDescent="0.2">
      <c r="A117" s="170" t="s">
        <v>78</v>
      </c>
      <c r="B117" s="148">
        <f>B118</f>
        <v>0</v>
      </c>
      <c r="C117" s="148">
        <f>C118</f>
        <v>0</v>
      </c>
      <c r="D117" s="184" t="e">
        <f t="shared" si="4"/>
        <v>#DIV/0!</v>
      </c>
    </row>
    <row r="118" spans="1:4" ht="27.95" hidden="1" customHeight="1" x14ac:dyDescent="0.2">
      <c r="A118" s="157" t="s">
        <v>106</v>
      </c>
      <c r="B118" s="147">
        <v>0</v>
      </c>
      <c r="C118" s="147">
        <v>0</v>
      </c>
      <c r="D118" s="184" t="e">
        <f t="shared" si="4"/>
        <v>#DIV/0!</v>
      </c>
    </row>
    <row r="119" spans="1:4" ht="40.5" customHeight="1" x14ac:dyDescent="0.2">
      <c r="A119" s="149" t="s">
        <v>130</v>
      </c>
      <c r="B119" s="133">
        <f>B120+B121</f>
        <v>76</v>
      </c>
      <c r="C119" s="133">
        <f>C120+C121</f>
        <v>39.200000000000003</v>
      </c>
      <c r="D119" s="184">
        <f t="shared" si="4"/>
        <v>51.578947368421055</v>
      </c>
    </row>
    <row r="120" spans="1:4" ht="54" customHeight="1" x14ac:dyDescent="0.2">
      <c r="A120" s="157" t="s">
        <v>256</v>
      </c>
      <c r="B120" s="150">
        <v>75.8</v>
      </c>
      <c r="C120" s="150">
        <v>39</v>
      </c>
      <c r="D120" s="184">
        <f t="shared" si="4"/>
        <v>51.451187335092349</v>
      </c>
    </row>
    <row r="121" spans="1:4" ht="46.5" customHeight="1" x14ac:dyDescent="0.2">
      <c r="A121" s="171" t="s">
        <v>257</v>
      </c>
      <c r="B121" s="150">
        <v>0.2</v>
      </c>
      <c r="C121" s="150">
        <v>0.2</v>
      </c>
      <c r="D121" s="184">
        <f t="shared" si="4"/>
        <v>100</v>
      </c>
    </row>
    <row r="122" spans="1:4" ht="56.65" hidden="1" customHeight="1" x14ac:dyDescent="0.2">
      <c r="A122" s="172" t="s">
        <v>170</v>
      </c>
      <c r="B122" s="147">
        <v>0</v>
      </c>
      <c r="C122" s="147">
        <v>0</v>
      </c>
      <c r="D122" s="184"/>
    </row>
    <row r="123" spans="1:4" ht="71.25" hidden="1" customHeight="1" x14ac:dyDescent="0.2">
      <c r="A123" s="173" t="s">
        <v>216</v>
      </c>
      <c r="B123" s="148">
        <f>B124+B125</f>
        <v>0</v>
      </c>
      <c r="C123" s="148">
        <f>C124+C125</f>
        <v>0</v>
      </c>
      <c r="D123" s="184"/>
    </row>
    <row r="124" spans="1:4" ht="68.25" hidden="1" customHeight="1" x14ac:dyDescent="0.2">
      <c r="A124" s="174" t="s">
        <v>199</v>
      </c>
      <c r="B124" s="147">
        <v>0</v>
      </c>
      <c r="C124" s="147">
        <v>0</v>
      </c>
      <c r="D124" s="184"/>
    </row>
    <row r="125" spans="1:4" ht="86.25" hidden="1" customHeight="1" x14ac:dyDescent="0.2">
      <c r="A125" s="174" t="s">
        <v>217</v>
      </c>
      <c r="B125" s="147">
        <v>0</v>
      </c>
      <c r="C125" s="147">
        <v>0</v>
      </c>
      <c r="D125" s="184"/>
    </row>
    <row r="126" spans="1:4" ht="47.25" hidden="1" customHeight="1" x14ac:dyDescent="0.2">
      <c r="A126" s="174" t="s">
        <v>251</v>
      </c>
      <c r="B126" s="147">
        <v>0</v>
      </c>
      <c r="C126" s="147">
        <v>0</v>
      </c>
      <c r="D126" s="184" t="e">
        <f t="shared" si="4"/>
        <v>#DIV/0!</v>
      </c>
    </row>
    <row r="127" spans="1:4" ht="25.5" customHeight="1" x14ac:dyDescent="0.2">
      <c r="A127" s="195" t="s">
        <v>200</v>
      </c>
      <c r="B127" s="185">
        <f>B128+B133</f>
        <v>517.5</v>
      </c>
      <c r="C127" s="185">
        <f>C128+C133</f>
        <v>331.2</v>
      </c>
      <c r="D127" s="184">
        <v>0</v>
      </c>
    </row>
    <row r="128" spans="1:4" ht="38.25" customHeight="1" x14ac:dyDescent="0.2">
      <c r="A128" s="157" t="s">
        <v>255</v>
      </c>
      <c r="B128" s="147">
        <v>479.2</v>
      </c>
      <c r="C128" s="147">
        <v>296.2</v>
      </c>
      <c r="D128" s="184">
        <v>0</v>
      </c>
    </row>
    <row r="129" spans="1:4" ht="78" hidden="1" customHeight="1" x14ac:dyDescent="0.2">
      <c r="A129" s="170" t="s">
        <v>244</v>
      </c>
      <c r="B129" s="148">
        <f>B130</f>
        <v>0</v>
      </c>
      <c r="C129" s="148">
        <f>C130</f>
        <v>0</v>
      </c>
      <c r="D129" s="184"/>
    </row>
    <row r="130" spans="1:4" ht="49.5" hidden="1" customHeight="1" x14ac:dyDescent="0.2">
      <c r="A130" s="157" t="s">
        <v>243</v>
      </c>
      <c r="B130" s="147">
        <v>0</v>
      </c>
      <c r="C130" s="147">
        <v>0</v>
      </c>
      <c r="D130" s="184"/>
    </row>
    <row r="131" spans="1:4" ht="36" hidden="1" customHeight="1" x14ac:dyDescent="0.2">
      <c r="A131" s="196" t="s">
        <v>196</v>
      </c>
      <c r="B131" s="185">
        <f>B132</f>
        <v>0</v>
      </c>
      <c r="C131" s="185">
        <f>C132</f>
        <v>0</v>
      </c>
      <c r="D131" s="184" t="e">
        <f t="shared" ref="D131:D134" si="5">C131/B131%</f>
        <v>#DIV/0!</v>
      </c>
    </row>
    <row r="132" spans="1:4" ht="18.75" hidden="1" customHeight="1" x14ac:dyDescent="0.2">
      <c r="A132" s="157" t="s">
        <v>187</v>
      </c>
      <c r="B132" s="147">
        <v>0</v>
      </c>
      <c r="C132" s="147">
        <v>0</v>
      </c>
      <c r="D132" s="184" t="e">
        <f t="shared" si="5"/>
        <v>#DIV/0!</v>
      </c>
    </row>
    <row r="133" spans="1:4" ht="68.25" customHeight="1" x14ac:dyDescent="0.2">
      <c r="A133" s="157" t="s">
        <v>265</v>
      </c>
      <c r="B133" s="147">
        <v>38.299999999999997</v>
      </c>
      <c r="C133" s="147">
        <v>35</v>
      </c>
      <c r="D133" s="184">
        <v>0</v>
      </c>
    </row>
    <row r="134" spans="1:4" ht="21" customHeight="1" x14ac:dyDescent="0.2">
      <c r="A134" s="205" t="s">
        <v>182</v>
      </c>
      <c r="B134" s="206">
        <f>B6+B75</f>
        <v>6092.0999999999995</v>
      </c>
      <c r="C134" s="206">
        <f>C6+C75</f>
        <v>2874.9</v>
      </c>
      <c r="D134" s="207">
        <f t="shared" si="5"/>
        <v>47.190623922785257</v>
      </c>
    </row>
    <row r="135" spans="1:4" ht="18.75" customHeight="1" x14ac:dyDescent="0.25">
      <c r="A135" s="175" t="s">
        <v>9</v>
      </c>
      <c r="B135" s="176"/>
      <c r="C135" s="176"/>
      <c r="D135" s="189"/>
    </row>
    <row r="136" spans="1:4" ht="25.7" customHeight="1" x14ac:dyDescent="0.2">
      <c r="A136" s="197" t="s">
        <v>31</v>
      </c>
      <c r="B136" s="198">
        <f>+B137+B138+B143+B144+B145</f>
        <v>4004</v>
      </c>
      <c r="C136" s="198">
        <f>C137+C138+C143+C144+C145</f>
        <v>1508.8999999999999</v>
      </c>
      <c r="D136" s="184">
        <f t="shared" ref="D136:D145" si="6">C136/B136%</f>
        <v>37.684815184815179</v>
      </c>
    </row>
    <row r="137" spans="1:4" ht="53.25" hidden="1" customHeight="1" x14ac:dyDescent="0.2">
      <c r="A137" s="178" t="s">
        <v>151</v>
      </c>
      <c r="B137" s="135">
        <v>0</v>
      </c>
      <c r="C137" s="177">
        <v>0</v>
      </c>
      <c r="D137" s="184">
        <v>0</v>
      </c>
    </row>
    <row r="138" spans="1:4" ht="58.15" customHeight="1" x14ac:dyDescent="0.2">
      <c r="A138" s="178" t="s">
        <v>163</v>
      </c>
      <c r="B138" s="135">
        <v>3893.8</v>
      </c>
      <c r="C138" s="177">
        <v>1453.1</v>
      </c>
      <c r="D138" s="184">
        <f t="shared" si="6"/>
        <v>37.31830088859212</v>
      </c>
    </row>
    <row r="139" spans="1:4" ht="21" hidden="1" customHeight="1" x14ac:dyDescent="0.2">
      <c r="A139" s="178" t="s">
        <v>179</v>
      </c>
      <c r="B139" s="135">
        <v>0</v>
      </c>
      <c r="C139" s="177">
        <v>0</v>
      </c>
      <c r="D139" s="184"/>
    </row>
    <row r="140" spans="1:4" ht="47.1" hidden="1" customHeight="1" x14ac:dyDescent="0.2">
      <c r="A140" s="153" t="s">
        <v>152</v>
      </c>
      <c r="B140" s="135">
        <v>0</v>
      </c>
      <c r="C140" s="177">
        <v>0</v>
      </c>
      <c r="D140" s="184" t="e">
        <f t="shared" si="6"/>
        <v>#DIV/0!</v>
      </c>
    </row>
    <row r="141" spans="1:4" ht="24.95" hidden="1" customHeight="1" x14ac:dyDescent="0.2">
      <c r="A141" s="153" t="s">
        <v>84</v>
      </c>
      <c r="B141" s="177">
        <v>0</v>
      </c>
      <c r="C141" s="177">
        <v>0</v>
      </c>
      <c r="D141" s="184"/>
    </row>
    <row r="142" spans="1:4" ht="24.95" hidden="1" customHeight="1" x14ac:dyDescent="0.2">
      <c r="A142" s="153" t="s">
        <v>35</v>
      </c>
      <c r="B142" s="177">
        <v>0</v>
      </c>
      <c r="C142" s="177">
        <v>0</v>
      </c>
      <c r="D142" s="184" t="e">
        <f t="shared" si="6"/>
        <v>#DIV/0!</v>
      </c>
    </row>
    <row r="143" spans="1:4" ht="34.5" customHeight="1" x14ac:dyDescent="0.2">
      <c r="A143" s="153" t="s">
        <v>152</v>
      </c>
      <c r="B143" s="177">
        <v>18.5</v>
      </c>
      <c r="C143" s="177">
        <v>8.3000000000000007</v>
      </c>
      <c r="D143" s="184">
        <f>C143/B143%</f>
        <v>44.86486486486487</v>
      </c>
    </row>
    <row r="144" spans="1:4" ht="19.899999999999999" customHeight="1" x14ac:dyDescent="0.2">
      <c r="A144" s="153" t="s">
        <v>11</v>
      </c>
      <c r="B144" s="177">
        <v>24.1</v>
      </c>
      <c r="C144" s="177">
        <v>0</v>
      </c>
      <c r="D144" s="184">
        <f t="shared" si="6"/>
        <v>0</v>
      </c>
    </row>
    <row r="145" spans="1:4" ht="29.45" customHeight="1" x14ac:dyDescent="0.2">
      <c r="A145" s="153" t="s">
        <v>12</v>
      </c>
      <c r="B145" s="177">
        <v>67.599999999999994</v>
      </c>
      <c r="C145" s="177">
        <v>47.5</v>
      </c>
      <c r="D145" s="184">
        <f t="shared" si="6"/>
        <v>70.266272189349124</v>
      </c>
    </row>
    <row r="146" spans="1:4" ht="20.25" customHeight="1" x14ac:dyDescent="0.2">
      <c r="A146" s="131" t="s">
        <v>92</v>
      </c>
      <c r="B146" s="179">
        <f>SUM(B147:B147)</f>
        <v>75.8</v>
      </c>
      <c r="C146" s="179">
        <f>SUM(C147:C147)</f>
        <v>29.7</v>
      </c>
      <c r="D146" s="184">
        <f>C146/B146%</f>
        <v>39.182058047493399</v>
      </c>
    </row>
    <row r="147" spans="1:4" s="180" customFormat="1" ht="21.75" customHeight="1" x14ac:dyDescent="0.2">
      <c r="A147" s="153" t="s">
        <v>91</v>
      </c>
      <c r="B147" s="177">
        <v>75.8</v>
      </c>
      <c r="C147" s="177">
        <v>29.7</v>
      </c>
      <c r="D147" s="184">
        <f>C147/B147%</f>
        <v>39.182058047493399</v>
      </c>
    </row>
    <row r="148" spans="1:4" ht="42.6" customHeight="1" x14ac:dyDescent="0.2">
      <c r="A148" s="199" t="s">
        <v>36</v>
      </c>
      <c r="B148" s="198">
        <f>B149+B150</f>
        <v>16</v>
      </c>
      <c r="C148" s="198">
        <f>C149</f>
        <v>3.3</v>
      </c>
      <c r="D148" s="184">
        <f t="shared" ref="D148:D165" si="7">C148/B148%</f>
        <v>20.625</v>
      </c>
    </row>
    <row r="149" spans="1:4" ht="41.85" customHeight="1" x14ac:dyDescent="0.2">
      <c r="A149" s="153" t="s">
        <v>188</v>
      </c>
      <c r="B149" s="135">
        <v>16</v>
      </c>
      <c r="C149" s="135">
        <v>3.3</v>
      </c>
      <c r="D149" s="184">
        <f t="shared" si="7"/>
        <v>20.625</v>
      </c>
    </row>
    <row r="150" spans="1:4" ht="1.5" hidden="1" customHeight="1" x14ac:dyDescent="0.2">
      <c r="A150" s="178" t="s">
        <v>189</v>
      </c>
      <c r="B150" s="177"/>
      <c r="C150" s="177">
        <v>47.1</v>
      </c>
      <c r="D150" s="184" t="e">
        <f t="shared" si="7"/>
        <v>#DIV/0!</v>
      </c>
    </row>
    <row r="151" spans="1:4" ht="21.75" customHeight="1" x14ac:dyDescent="0.2">
      <c r="A151" s="199" t="s">
        <v>38</v>
      </c>
      <c r="B151" s="198">
        <f>B156+B158</f>
        <v>35</v>
      </c>
      <c r="C151" s="198">
        <f>C156+C158</f>
        <v>35</v>
      </c>
      <c r="D151" s="184">
        <f t="shared" si="7"/>
        <v>100</v>
      </c>
    </row>
    <row r="152" spans="1:4" ht="22.15" hidden="1" customHeight="1" x14ac:dyDescent="0.2">
      <c r="A152" s="153" t="s">
        <v>190</v>
      </c>
      <c r="B152" s="135">
        <v>0</v>
      </c>
      <c r="C152" s="135">
        <v>0</v>
      </c>
      <c r="D152" s="184"/>
    </row>
    <row r="153" spans="1:4" ht="22.9" hidden="1" customHeight="1" x14ac:dyDescent="0.2">
      <c r="A153" s="153" t="s">
        <v>119</v>
      </c>
      <c r="B153" s="135">
        <v>0</v>
      </c>
      <c r="C153" s="135">
        <v>0</v>
      </c>
      <c r="D153" s="184" t="e">
        <f t="shared" si="7"/>
        <v>#DIV/0!</v>
      </c>
    </row>
    <row r="154" spans="1:4" ht="24.2" hidden="1" customHeight="1" x14ac:dyDescent="0.2">
      <c r="A154" s="153" t="s">
        <v>40</v>
      </c>
      <c r="B154" s="177">
        <v>0</v>
      </c>
      <c r="C154" s="177">
        <v>0</v>
      </c>
      <c r="D154" s="184" t="e">
        <f t="shared" si="7"/>
        <v>#DIV/0!</v>
      </c>
    </row>
    <row r="155" spans="1:4" ht="24.2" hidden="1" customHeight="1" x14ac:dyDescent="0.2">
      <c r="A155" s="153" t="s">
        <v>238</v>
      </c>
      <c r="B155" s="177">
        <v>0</v>
      </c>
      <c r="C155" s="177">
        <v>0</v>
      </c>
      <c r="D155" s="184" t="e">
        <f t="shared" si="7"/>
        <v>#DIV/0!</v>
      </c>
    </row>
    <row r="156" spans="1:4" s="181" customFormat="1" ht="54.75" customHeight="1" x14ac:dyDescent="0.2">
      <c r="A156" s="153" t="s">
        <v>266</v>
      </c>
      <c r="B156" s="177">
        <v>35</v>
      </c>
      <c r="C156" s="177">
        <v>35</v>
      </c>
      <c r="D156" s="184">
        <f t="shared" si="7"/>
        <v>100</v>
      </c>
    </row>
    <row r="157" spans="1:4" ht="33" hidden="1" customHeight="1" x14ac:dyDescent="0.2">
      <c r="A157" s="153" t="s">
        <v>14</v>
      </c>
      <c r="B157" s="177">
        <v>0</v>
      </c>
      <c r="C157" s="177">
        <v>0</v>
      </c>
      <c r="D157" s="184" t="e">
        <f t="shared" si="7"/>
        <v>#DIV/0!</v>
      </c>
    </row>
    <row r="158" spans="1:4" ht="9" hidden="1" customHeight="1" x14ac:dyDescent="0.2">
      <c r="A158" s="153" t="s">
        <v>258</v>
      </c>
      <c r="B158" s="177">
        <v>0</v>
      </c>
      <c r="C158" s="177">
        <v>0</v>
      </c>
      <c r="D158" s="184">
        <v>0</v>
      </c>
    </row>
    <row r="159" spans="1:4" ht="22.5" customHeight="1" x14ac:dyDescent="0.2">
      <c r="A159" s="199" t="s">
        <v>41</v>
      </c>
      <c r="B159" s="200">
        <f>B160+B161+B162</f>
        <v>592.4</v>
      </c>
      <c r="C159" s="200">
        <f>C160+C161+C162</f>
        <v>409.7</v>
      </c>
      <c r="D159" s="184">
        <f t="shared" si="7"/>
        <v>69.159351789331538</v>
      </c>
    </row>
    <row r="160" spans="1:4" ht="26.45" hidden="1" customHeight="1" x14ac:dyDescent="0.2">
      <c r="A160" s="153" t="s">
        <v>15</v>
      </c>
      <c r="B160" s="135"/>
      <c r="C160" s="135"/>
      <c r="D160" s="184" t="e">
        <f t="shared" si="7"/>
        <v>#DIV/0!</v>
      </c>
    </row>
    <row r="161" spans="1:4" ht="24" hidden="1" customHeight="1" x14ac:dyDescent="0.2">
      <c r="A161" s="153" t="s">
        <v>16</v>
      </c>
      <c r="B161" s="177">
        <v>0</v>
      </c>
      <c r="C161" s="177">
        <v>0</v>
      </c>
      <c r="D161" s="184" t="e">
        <f t="shared" si="7"/>
        <v>#DIV/0!</v>
      </c>
    </row>
    <row r="162" spans="1:4" ht="21.4" customHeight="1" x14ac:dyDescent="0.2">
      <c r="A162" s="153" t="s">
        <v>132</v>
      </c>
      <c r="B162" s="177">
        <v>592.4</v>
      </c>
      <c r="C162" s="177">
        <v>409.7</v>
      </c>
      <c r="D162" s="184">
        <f t="shared" si="7"/>
        <v>69.159351789331538</v>
      </c>
    </row>
    <row r="163" spans="1:4" ht="18.399999999999999" hidden="1" customHeight="1" x14ac:dyDescent="0.2">
      <c r="A163" s="199" t="s">
        <v>44</v>
      </c>
      <c r="B163" s="198">
        <f>B164+B165+B166+B167+B168</f>
        <v>0</v>
      </c>
      <c r="C163" s="198">
        <f>C164+C165+C166+C167+C168</f>
        <v>0</v>
      </c>
      <c r="D163" s="184" t="e">
        <f t="shared" si="7"/>
        <v>#DIV/0!</v>
      </c>
    </row>
    <row r="164" spans="1:4" ht="30.4" hidden="1" customHeight="1" x14ac:dyDescent="0.2">
      <c r="A164" s="153" t="s">
        <v>17</v>
      </c>
      <c r="B164" s="177"/>
      <c r="C164" s="177"/>
      <c r="D164" s="184" t="e">
        <f t="shared" si="7"/>
        <v>#DIV/0!</v>
      </c>
    </row>
    <row r="165" spans="1:4" ht="30.4" hidden="1" customHeight="1" x14ac:dyDescent="0.2">
      <c r="A165" s="153" t="s">
        <v>18</v>
      </c>
      <c r="B165" s="177"/>
      <c r="C165" s="177"/>
      <c r="D165" s="184" t="e">
        <f t="shared" si="7"/>
        <v>#DIV/0!</v>
      </c>
    </row>
    <row r="166" spans="1:4" ht="20.25" hidden="1" customHeight="1" x14ac:dyDescent="0.2">
      <c r="A166" s="153" t="s">
        <v>154</v>
      </c>
      <c r="B166" s="177"/>
      <c r="C166" s="177"/>
      <c r="D166" s="184"/>
    </row>
    <row r="167" spans="1:4" ht="30.4" hidden="1" customHeight="1" x14ac:dyDescent="0.2">
      <c r="A167" s="153" t="s">
        <v>201</v>
      </c>
      <c r="B167" s="177"/>
      <c r="C167" s="177"/>
      <c r="D167" s="184" t="e">
        <f t="shared" ref="D167:D194" si="8">C167/B167%</f>
        <v>#DIV/0!</v>
      </c>
    </row>
    <row r="168" spans="1:4" ht="21.75" hidden="1" customHeight="1" x14ac:dyDescent="0.2">
      <c r="A168" s="153" t="s">
        <v>19</v>
      </c>
      <c r="B168" s="177"/>
      <c r="C168" s="177"/>
      <c r="D168" s="184" t="e">
        <f t="shared" si="8"/>
        <v>#DIV/0!</v>
      </c>
    </row>
    <row r="169" spans="1:4" ht="19.149999999999999" customHeight="1" x14ac:dyDescent="0.2">
      <c r="A169" s="199" t="s">
        <v>191</v>
      </c>
      <c r="B169" s="198">
        <f>B170+B171</f>
        <v>1534</v>
      </c>
      <c r="C169" s="198">
        <f>C170+C171</f>
        <v>890.7</v>
      </c>
      <c r="D169" s="184">
        <f t="shared" si="8"/>
        <v>58.063885267275104</v>
      </c>
    </row>
    <row r="170" spans="1:4" ht="21" customHeight="1" x14ac:dyDescent="0.2">
      <c r="A170" s="153" t="s">
        <v>20</v>
      </c>
      <c r="B170" s="177">
        <v>1534</v>
      </c>
      <c r="C170" s="177">
        <v>890.7</v>
      </c>
      <c r="D170" s="184">
        <f t="shared" si="8"/>
        <v>58.063885267275104</v>
      </c>
    </row>
    <row r="171" spans="1:4" ht="20.25" hidden="1" customHeight="1" x14ac:dyDescent="0.2">
      <c r="A171" s="153" t="s">
        <v>222</v>
      </c>
      <c r="B171" s="177"/>
      <c r="C171" s="177"/>
      <c r="D171" s="184" t="e">
        <f t="shared" si="8"/>
        <v>#DIV/0!</v>
      </c>
    </row>
    <row r="172" spans="1:4" ht="21.75" hidden="1" customHeight="1" x14ac:dyDescent="0.2">
      <c r="A172" s="201" t="s">
        <v>192</v>
      </c>
      <c r="B172" s="198">
        <f>B173+B174+B175+B176</f>
        <v>0</v>
      </c>
      <c r="C172" s="198">
        <f>C173+C174+C175+C176</f>
        <v>0</v>
      </c>
      <c r="D172" s="184" t="e">
        <f t="shared" si="8"/>
        <v>#DIV/0!</v>
      </c>
    </row>
    <row r="173" spans="1:4" ht="22.15" hidden="1" customHeight="1" x14ac:dyDescent="0.2">
      <c r="A173" s="153" t="s">
        <v>120</v>
      </c>
      <c r="B173" s="177"/>
      <c r="C173" s="177"/>
      <c r="D173" s="184" t="e">
        <f t="shared" si="8"/>
        <v>#DIV/0!</v>
      </c>
    </row>
    <row r="174" spans="1:4" ht="22.15" hidden="1" customHeight="1" x14ac:dyDescent="0.2">
      <c r="A174" s="153" t="s">
        <v>121</v>
      </c>
      <c r="B174" s="177"/>
      <c r="C174" s="177"/>
      <c r="D174" s="184" t="e">
        <f t="shared" si="8"/>
        <v>#DIV/0!</v>
      </c>
    </row>
    <row r="175" spans="1:4" ht="22.15" hidden="1" customHeight="1" x14ac:dyDescent="0.2">
      <c r="A175" s="153" t="s">
        <v>122</v>
      </c>
      <c r="B175" s="177"/>
      <c r="C175" s="177"/>
      <c r="D175" s="184"/>
    </row>
    <row r="176" spans="1:4" ht="22.15" hidden="1" customHeight="1" x14ac:dyDescent="0.2">
      <c r="A176" s="153" t="s">
        <v>205</v>
      </c>
      <c r="B176" s="177"/>
      <c r="C176" s="177"/>
      <c r="D176" s="184" t="e">
        <f t="shared" si="8"/>
        <v>#DIV/0!</v>
      </c>
    </row>
    <row r="177" spans="1:4" ht="27.95" hidden="1" customHeight="1" x14ac:dyDescent="0.2">
      <c r="A177" s="199" t="s">
        <v>47</v>
      </c>
      <c r="B177" s="198">
        <f>+B178+B179+B180+B181+B182</f>
        <v>0</v>
      </c>
      <c r="C177" s="198">
        <f>+C178+C179+C180+C181+C182</f>
        <v>0</v>
      </c>
      <c r="D177" s="184" t="e">
        <f t="shared" si="8"/>
        <v>#DIV/0!</v>
      </c>
    </row>
    <row r="178" spans="1:4" ht="31.7" hidden="1" customHeight="1" x14ac:dyDescent="0.2">
      <c r="A178" s="153" t="s">
        <v>153</v>
      </c>
      <c r="B178" s="135"/>
      <c r="C178" s="135"/>
      <c r="D178" s="184" t="e">
        <f t="shared" si="8"/>
        <v>#DIV/0!</v>
      </c>
    </row>
    <row r="179" spans="1:4" ht="31.7" hidden="1" customHeight="1" x14ac:dyDescent="0.2">
      <c r="A179" s="153" t="s">
        <v>27</v>
      </c>
      <c r="B179" s="177"/>
      <c r="C179" s="177"/>
      <c r="D179" s="184" t="e">
        <f t="shared" si="8"/>
        <v>#DIV/0!</v>
      </c>
    </row>
    <row r="180" spans="1:4" ht="31.7" hidden="1" customHeight="1" x14ac:dyDescent="0.2">
      <c r="A180" s="153" t="s">
        <v>28</v>
      </c>
      <c r="B180" s="177"/>
      <c r="C180" s="177"/>
      <c r="D180" s="184" t="e">
        <f t="shared" si="8"/>
        <v>#DIV/0!</v>
      </c>
    </row>
    <row r="181" spans="1:4" ht="31.7" hidden="1" customHeight="1" x14ac:dyDescent="0.2">
      <c r="A181" s="153" t="s">
        <v>123</v>
      </c>
      <c r="B181" s="177"/>
      <c r="C181" s="177"/>
      <c r="D181" s="184" t="e">
        <f t="shared" si="8"/>
        <v>#DIV/0!</v>
      </c>
    </row>
    <row r="182" spans="1:4" ht="31.7" hidden="1" customHeight="1" x14ac:dyDescent="0.2">
      <c r="A182" s="153" t="s">
        <v>30</v>
      </c>
      <c r="B182" s="177"/>
      <c r="C182" s="177"/>
      <c r="D182" s="184" t="e">
        <f t="shared" si="8"/>
        <v>#DIV/0!</v>
      </c>
    </row>
    <row r="183" spans="1:4" ht="27.2" customHeight="1" x14ac:dyDescent="0.2">
      <c r="A183" s="199" t="s">
        <v>197</v>
      </c>
      <c r="B183" s="200">
        <f>B184+B185</f>
        <v>18.399999999999999</v>
      </c>
      <c r="C183" s="200">
        <f>C184+C185</f>
        <v>7.5</v>
      </c>
      <c r="D183" s="184">
        <f t="shared" si="8"/>
        <v>40.760869565217391</v>
      </c>
    </row>
    <row r="184" spans="1:4" ht="20.25" customHeight="1" x14ac:dyDescent="0.2">
      <c r="A184" s="153" t="s">
        <v>193</v>
      </c>
      <c r="B184" s="177">
        <v>18.399999999999999</v>
      </c>
      <c r="C184" s="177">
        <v>7.5</v>
      </c>
      <c r="D184" s="184">
        <f t="shared" si="8"/>
        <v>40.760869565217391</v>
      </c>
    </row>
    <row r="185" spans="1:4" ht="22.15" hidden="1" customHeight="1" x14ac:dyDescent="0.2">
      <c r="A185" s="153" t="s">
        <v>194</v>
      </c>
      <c r="B185" s="177"/>
      <c r="C185" s="177"/>
      <c r="D185" s="184" t="e">
        <f t="shared" si="8"/>
        <v>#DIV/0!</v>
      </c>
    </row>
    <row r="186" spans="1:4" ht="20.25" hidden="1" customHeight="1" x14ac:dyDescent="0.2">
      <c r="A186" s="199" t="s">
        <v>198</v>
      </c>
      <c r="B186" s="200">
        <f>B187+B188</f>
        <v>0</v>
      </c>
      <c r="C186" s="200">
        <f>C187+C188</f>
        <v>0</v>
      </c>
      <c r="D186" s="184"/>
    </row>
    <row r="187" spans="1:4" ht="27.95" hidden="1" customHeight="1" x14ac:dyDescent="0.2">
      <c r="A187" s="153" t="s">
        <v>21</v>
      </c>
      <c r="B187" s="177">
        <v>0</v>
      </c>
      <c r="C187" s="177">
        <v>0</v>
      </c>
      <c r="D187" s="184" t="e">
        <f t="shared" si="8"/>
        <v>#DIV/0!</v>
      </c>
    </row>
    <row r="188" spans="1:4" ht="20.25" hidden="1" customHeight="1" x14ac:dyDescent="0.2">
      <c r="A188" s="153" t="s">
        <v>22</v>
      </c>
      <c r="B188" s="177">
        <v>0</v>
      </c>
      <c r="C188" s="177">
        <v>0</v>
      </c>
      <c r="D188" s="184"/>
    </row>
    <row r="189" spans="1:4" ht="33" hidden="1" customHeight="1" x14ac:dyDescent="0.2">
      <c r="A189" s="199" t="s">
        <v>240</v>
      </c>
      <c r="B189" s="200">
        <f>B190</f>
        <v>0</v>
      </c>
      <c r="C189" s="200">
        <f>C190</f>
        <v>0</v>
      </c>
      <c r="D189" s="184" t="e">
        <f t="shared" si="8"/>
        <v>#DIV/0!</v>
      </c>
    </row>
    <row r="190" spans="1:4" ht="20.25" hidden="1" customHeight="1" x14ac:dyDescent="0.2">
      <c r="A190" s="153" t="s">
        <v>239</v>
      </c>
      <c r="B190" s="177"/>
      <c r="C190" s="177"/>
      <c r="D190" s="184" t="e">
        <f t="shared" si="8"/>
        <v>#DIV/0!</v>
      </c>
    </row>
    <row r="191" spans="1:4" ht="55.9" hidden="1" customHeight="1" x14ac:dyDescent="0.2">
      <c r="A191" s="199" t="s">
        <v>223</v>
      </c>
      <c r="B191" s="198">
        <f>B192+B193</f>
        <v>0</v>
      </c>
      <c r="C191" s="198">
        <f>C192+C193</f>
        <v>0</v>
      </c>
      <c r="D191" s="184" t="e">
        <f t="shared" si="8"/>
        <v>#DIV/0!</v>
      </c>
    </row>
    <row r="192" spans="1:4" ht="33.75" hidden="1" customHeight="1" x14ac:dyDescent="0.2">
      <c r="A192" s="210" t="s">
        <v>240</v>
      </c>
      <c r="B192" s="177">
        <v>0</v>
      </c>
      <c r="C192" s="177">
        <f>C193</f>
        <v>0</v>
      </c>
      <c r="D192" s="184" t="e">
        <f t="shared" si="8"/>
        <v>#DIV/0!</v>
      </c>
    </row>
    <row r="193" spans="1:4" ht="48.75" hidden="1" customHeight="1" x14ac:dyDescent="0.2">
      <c r="A193" s="153" t="s">
        <v>261</v>
      </c>
      <c r="B193" s="177">
        <v>0</v>
      </c>
      <c r="C193" s="177">
        <v>0</v>
      </c>
      <c r="D193" s="184" t="e">
        <f t="shared" si="8"/>
        <v>#DIV/0!</v>
      </c>
    </row>
    <row r="194" spans="1:4" ht="18" customHeight="1" x14ac:dyDescent="0.2">
      <c r="A194" s="199" t="s">
        <v>50</v>
      </c>
      <c r="B194" s="198">
        <f>B136+B146+B148+B151+B159+B169+B183+B192</f>
        <v>6275.5999999999995</v>
      </c>
      <c r="C194" s="198">
        <f>C136+C146+C148+C151+C159+C169+C183</f>
        <v>2884.8</v>
      </c>
      <c r="D194" s="184">
        <f t="shared" si="8"/>
        <v>45.968512970871316</v>
      </c>
    </row>
    <row r="195" spans="1:4" ht="18" customHeight="1" thickBot="1" x14ac:dyDescent="0.3">
      <c r="A195" s="202" t="s">
        <v>140</v>
      </c>
      <c r="B195" s="208">
        <f>B134-B194</f>
        <v>-183.5</v>
      </c>
      <c r="C195" s="208">
        <f>C134-C194</f>
        <v>-9.9000000000000909</v>
      </c>
      <c r="D195" s="190"/>
    </row>
  </sheetData>
  <mergeCells count="2">
    <mergeCell ref="B1:D3"/>
    <mergeCell ref="A4:G4"/>
  </mergeCells>
  <phoneticPr fontId="22" type="noConversion"/>
  <pageMargins left="0.78740157480314965" right="0.39370078740157483" top="0.59055118110236227" bottom="0.59055118110236227" header="0.51181102362204722" footer="0.51181102362204722"/>
  <pageSetup paperSize="9" scale="75" fitToHeight="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Жирновское</vt:lpstr>
      <vt:lpstr>Быстрог</vt:lpstr>
      <vt:lpstr>Верхнеобливка</vt:lpstr>
      <vt:lpstr>1й квартал</vt:lpstr>
      <vt:lpstr>Быстрог!Заголовки_для_печати</vt:lpstr>
      <vt:lpstr>Верхнеобливка!Заголовки_для_печати</vt:lpstr>
      <vt:lpstr>Жирновское!Заголовки_для_печати</vt:lpstr>
      <vt:lpstr>'1й квартал'!Область_печати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</dc:creator>
  <cp:lastModifiedBy>User</cp:lastModifiedBy>
  <cp:lastPrinted>2016-04-28T11:16:06Z</cp:lastPrinted>
  <dcterms:created xsi:type="dcterms:W3CDTF">2005-03-31T08:38:10Z</dcterms:created>
  <dcterms:modified xsi:type="dcterms:W3CDTF">2018-07-04T08:47:37Z</dcterms:modified>
</cp:coreProperties>
</file>